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495" windowWidth="7545" windowHeight="5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<sst xmlns="http://schemas.openxmlformats.org/spreadsheetml/2006/main" count="62" uniqueCount="58">
  <si>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Angle</t>
  </si>
  <si>
    <t>rad</t>
  </si>
  <si>
    <t>W3/12=</t>
  </si>
  <si>
    <t>tan(a)*W/2</t>
  </si>
  <si>
    <t>w</t>
  </si>
  <si>
    <t>h-d/2=</t>
  </si>
  <si>
    <t>RM V</t>
  </si>
  <si>
    <t>RM dory</t>
  </si>
  <si>
    <t>a</t>
  </si>
  <si>
    <t>b</t>
  </si>
  <si>
    <t>c</t>
  </si>
  <si>
    <t>k</t>
  </si>
  <si>
    <t>cb1</t>
  </si>
  <si>
    <t>cb2</t>
  </si>
  <si>
    <t>cb3</t>
  </si>
  <si>
    <t>Displacement (lbs)=</t>
  </si>
  <si>
    <t>Straight length (in)=</t>
  </si>
  <si>
    <t>CG above bottom (in)=</t>
  </si>
  <si>
    <t>Width of box bottom (in)=</t>
  </si>
  <si>
    <t>Box:</t>
  </si>
  <si>
    <t>Semi circular:</t>
  </si>
  <si>
    <t>Radius of bottom (in)=</t>
  </si>
  <si>
    <t>Dory:</t>
  </si>
  <si>
    <t>Width of dory bottom (in)=</t>
  </si>
  <si>
    <t>Inclination of dory side (deg)=</t>
  </si>
  <si>
    <t>Side inclination (rad)=</t>
  </si>
  <si>
    <t>Box side height (in)=</t>
  </si>
  <si>
    <t>Box waterline (in)=</t>
  </si>
  <si>
    <t>45 deg in rad=</t>
  </si>
  <si>
    <t>90 deg in rad=</t>
  </si>
  <si>
    <t>RM box</t>
  </si>
  <si>
    <t>Water density (lbs/cub ft)=</t>
  </si>
  <si>
    <t>Circular</t>
  </si>
  <si>
    <t>90 degree V</t>
  </si>
  <si>
    <t>Box</t>
  </si>
  <si>
    <t>Dory</t>
  </si>
  <si>
    <t>dory side</t>
  </si>
  <si>
    <t>e V</t>
  </si>
  <si>
    <t>e box</t>
  </si>
  <si>
    <t>k dory</t>
  </si>
  <si>
    <t>Plywood width (in)=</t>
  </si>
  <si>
    <t>RM dory1</t>
  </si>
  <si>
    <t>RM dory2</t>
  </si>
  <si>
    <t>dory side f</t>
  </si>
  <si>
    <t>d cb2</t>
  </si>
  <si>
    <t>d cb1</t>
  </si>
  <si>
    <t>d cg</t>
  </si>
  <si>
    <t>Circular:</t>
  </si>
  <si>
    <t>circ seg A</t>
  </si>
  <si>
    <t>Bottom angle (deg)=</t>
  </si>
  <si>
    <t>Dory side panel width (in)=</t>
  </si>
  <si>
    <t>Max RM</t>
  </si>
  <si>
    <t>Work</t>
  </si>
  <si>
    <t>Initial freeboard (in)=</t>
  </si>
  <si>
    <t>Bottom angle in rad/2=</t>
  </si>
  <si>
    <t>Watrline angle in rad/2=</t>
  </si>
  <si>
    <t>90 degr. V:</t>
  </si>
  <si>
    <t>Slope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</si>
</sst>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6">
    <font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Righting moments</a:t>
            </a:r>
          </a:p>
        </c:rich>
      </c:tx>
      <c:layout>
        <c:manualLayout>
          <c:xMode val="factor"/>
          <c:yMode val="factor"/>
          <c:x val="-0.031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85"/>
          <c:w val="0.7215"/>
          <c:h val="0.796"/>
        </c:manualLayout>
      </c:layout>
      <c:lineChart>
        <c:grouping val="standard"/>
        <c:varyColors val="0"/>
        <c:ser>
          <c:idx val="1"/>
          <c:order val="0"/>
          <c:tx>
            <c:strRef>
              <c:f>Sheet1!$D$35</c:f>
              <c:strCache>
                <c:ptCount val="1"/>
                <c:pt idx="0">
                  <c:v>Circular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Sheet1!$D$36:$D$81</c:f>
              <c:numCache/>
            </c:numRef>
          </c:val>
          <c:smooth val="0"/>
        </c:ser>
        <c:ser>
          <c:idx val="2"/>
          <c:order val="1"/>
          <c:tx>
            <c:strRef>
              <c:f>Sheet1!$E$35</c:f>
              <c:strCache>
                <c:ptCount val="1"/>
                <c:pt idx="0">
                  <c:v>90 degree V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Sheet1!$E$36:$E$81</c:f>
              <c:numCache/>
            </c:numRef>
          </c:val>
          <c:smooth val="0"/>
        </c:ser>
        <c:ser>
          <c:idx val="3"/>
          <c:order val="2"/>
          <c:tx>
            <c:strRef>
              <c:f>Sheet1!$F$35</c:f>
              <c:strCache>
                <c:ptCount val="1"/>
                <c:pt idx="0">
                  <c:v>Box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Sheet1!$F$36:$F$81</c:f>
              <c:numCache/>
            </c:numRef>
          </c:val>
          <c:smooth val="0"/>
        </c:ser>
        <c:ser>
          <c:idx val="4"/>
          <c:order val="3"/>
          <c:tx>
            <c:strRef>
              <c:f>Sheet1!$G$35</c:f>
              <c:strCache>
                <c:ptCount val="1"/>
                <c:pt idx="0">
                  <c:v>Dory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Sheet1!$G$36:$G$81</c:f>
              <c:numCache/>
            </c:numRef>
          </c:val>
          <c:smooth val="0"/>
        </c:ser>
        <c:axId val="40243051"/>
        <c:axId val="26643140"/>
      </c:line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Angle of inclination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Moment (lbs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4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11</xdr:col>
      <xdr:colOff>19050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466975" y="0"/>
        <a:ext cx="42576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7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9.140625" style="1" customWidth="1"/>
    <col min="2" max="2" width="9.140625" style="2" customWidth="1"/>
    <col min="3" max="4" width="9.140625" style="1" customWidth="1"/>
    <col min="5" max="25" width="9.140625" style="2" customWidth="1"/>
    <col min="26" max="26" width="11.7109375" style="2" customWidth="1"/>
    <col min="27" max="16384" width="9.140625" style="2" customWidth="1"/>
  </cols>
  <sheetData>
    <row r="1" spans="1:4" ht="11.25">
      <c r="A1" s="1" t="s">
        <v>15</v>
      </c>
      <c r="D1" s="1">
        <v>230</v>
      </c>
    </row>
    <row r="2" spans="1:4" ht="11.25">
      <c r="A2" s="1" t="s">
        <v>16</v>
      </c>
      <c r="D2" s="1">
        <v>65</v>
      </c>
    </row>
    <row r="3" spans="1:6" ht="11.25">
      <c r="A3" s="1" t="s">
        <v>17</v>
      </c>
      <c r="D3" s="1">
        <v>10</v>
      </c>
      <c r="F3" s="1"/>
    </row>
    <row r="4" spans="6:10" ht="11.25">
      <c r="F4" s="1"/>
      <c r="G4" s="1" t="s">
        <v>27</v>
      </c>
      <c r="J4" s="2">
        <f>((D1/D21)*12*12*12)/(D2*D11)</f>
        <v>3.499577345731192</v>
      </c>
    </row>
    <row r="5" spans="1:7" ht="11.25">
      <c r="A5" s="1" t="s">
        <v>20</v>
      </c>
      <c r="F5" s="1"/>
      <c r="G5" s="1"/>
    </row>
    <row r="6" spans="1:7" ht="11.25">
      <c r="A6" s="1" t="s">
        <v>21</v>
      </c>
      <c r="D6" s="1">
        <v>18</v>
      </c>
      <c r="F6" s="1"/>
      <c r="G6" s="1"/>
    </row>
    <row r="7" spans="1:10" ht="11.25">
      <c r="A7" s="2" t="s">
        <v>49</v>
      </c>
      <c r="D7" s="4">
        <f>360/(2*PI()*$D$6/$D$23)</f>
        <v>152.78874536821954</v>
      </c>
      <c r="F7" s="1"/>
      <c r="G7" s="2" t="s">
        <v>54</v>
      </c>
      <c r="J7" s="2">
        <f>(D7*2*PI())/(360*2)</f>
        <v>1.3333333333333333</v>
      </c>
    </row>
    <row r="8" spans="1:7" ht="11.25">
      <c r="A8" s="2" t="s">
        <v>53</v>
      </c>
      <c r="D8" s="4">
        <f>(COS($AK$31)-COS($J$7))*$D$6</f>
        <v>8.269574348808142</v>
      </c>
      <c r="F8" s="1"/>
      <c r="G8" s="1"/>
    </row>
    <row r="9" spans="6:7" ht="11.25">
      <c r="F9" s="1"/>
      <c r="G9" s="1"/>
    </row>
    <row r="10" spans="1:10" ht="11.25">
      <c r="A10" s="1" t="s">
        <v>19</v>
      </c>
      <c r="F10" s="1"/>
      <c r="G10" s="1" t="s">
        <v>25</v>
      </c>
      <c r="J10" s="2">
        <f>(D17*2*PI())/360</f>
        <v>1.43116998663535</v>
      </c>
    </row>
    <row r="11" spans="1:27" ht="11.25">
      <c r="A11" s="1" t="s">
        <v>18</v>
      </c>
      <c r="D11" s="1">
        <v>28</v>
      </c>
      <c r="G11" s="1"/>
      <c r="AA11" s="3"/>
    </row>
    <row r="12" spans="1:27" ht="11.25">
      <c r="A12" s="2" t="s">
        <v>26</v>
      </c>
      <c r="D12" s="2">
        <f>($D$23-$D$11)/2</f>
        <v>10</v>
      </c>
      <c r="G12" s="1" t="s">
        <v>28</v>
      </c>
      <c r="J12" s="2">
        <f>(45*2*PI())/360</f>
        <v>0.7853981633974483</v>
      </c>
      <c r="AA12" s="3"/>
    </row>
    <row r="13" spans="1:27" ht="11.25">
      <c r="A13" s="2" t="s">
        <v>53</v>
      </c>
      <c r="D13" s="4">
        <f>$D$12-$J$4</f>
        <v>6.500422654268808</v>
      </c>
      <c r="G13" s="1"/>
      <c r="AA13" s="3"/>
    </row>
    <row r="14" spans="7:27" ht="11.25">
      <c r="G14" s="1" t="s">
        <v>29</v>
      </c>
      <c r="J14" s="2">
        <f>(90*2*PI())/360</f>
        <v>1.5707963267948966</v>
      </c>
      <c r="AA14" s="3"/>
    </row>
    <row r="15" spans="1:27" ht="11.25">
      <c r="A15" s="1" t="s">
        <v>22</v>
      </c>
      <c r="G15" s="2" t="s">
        <v>2</v>
      </c>
      <c r="J15" s="2">
        <f>$D$11*$D$11*$D$11/12</f>
        <v>1829.3333333333333</v>
      </c>
      <c r="AA15" s="3"/>
    </row>
    <row r="16" spans="1:27" ht="11.25">
      <c r="A16" s="1" t="s">
        <v>23</v>
      </c>
      <c r="D16" s="1">
        <v>28</v>
      </c>
      <c r="G16" s="2" t="s">
        <v>5</v>
      </c>
      <c r="J16" s="2">
        <f>$D$3-$J$4/2</f>
        <v>8.250211327134403</v>
      </c>
      <c r="AA16" s="3"/>
    </row>
    <row r="17" spans="1:27" ht="11.25">
      <c r="A17" s="1" t="s">
        <v>24</v>
      </c>
      <c r="D17" s="1">
        <v>82</v>
      </c>
      <c r="AA17" s="3"/>
    </row>
    <row r="18" spans="1:4" ht="11.25">
      <c r="A18" s="2" t="s">
        <v>50</v>
      </c>
      <c r="D18" s="2">
        <f>($D$23-$D$16)/2</f>
        <v>10</v>
      </c>
    </row>
    <row r="19" spans="1:4" ht="11.25">
      <c r="A19" s="2" t="s">
        <v>53</v>
      </c>
      <c r="D19" s="4">
        <f>$D$18*SIN($J$10)-$O$36</f>
        <v>6.462505948282821</v>
      </c>
    </row>
    <row r="21" spans="1:4" ht="11.25">
      <c r="A21" s="2" t="s">
        <v>31</v>
      </c>
      <c r="D21" s="2">
        <v>62.4</v>
      </c>
    </row>
    <row r="23" spans="1:4" ht="11.25">
      <c r="A23" s="1" t="s">
        <v>40</v>
      </c>
      <c r="D23" s="1">
        <v>48</v>
      </c>
    </row>
    <row r="25" spans="2:4" ht="11.25">
      <c r="B25" s="1" t="s">
        <v>57</v>
      </c>
      <c r="C25" s="1" t="s">
        <v>52</v>
      </c>
      <c r="D25" s="1" t="s">
        <v>51</v>
      </c>
    </row>
    <row r="26" spans="1:4" ht="11.25">
      <c r="A26" s="1" t="s">
        <v>47</v>
      </c>
      <c r="B26" s="4">
        <f>D46/10</f>
        <v>2.662605390892932</v>
      </c>
      <c r="C26" s="4">
        <f>SUM(D36:D81)</f>
        <v>1215.3175567836377</v>
      </c>
      <c r="D26" s="4">
        <f>MAX(D36:D81)</f>
        <v>76.66666666666666</v>
      </c>
    </row>
    <row r="27" spans="1:4" ht="11.25">
      <c r="A27" s="1" t="s">
        <v>56</v>
      </c>
      <c r="B27" s="4">
        <f>E46/10</f>
        <v>1.1344764356590795</v>
      </c>
      <c r="C27" s="4">
        <f>SUM(E36:E81)</f>
        <v>471.00707311659585</v>
      </c>
      <c r="D27" s="4">
        <f>MAX(E36:E81)</f>
        <v>43.007986490392256</v>
      </c>
    </row>
    <row r="28" spans="1:4" ht="11.25">
      <c r="A28" s="1" t="s">
        <v>19</v>
      </c>
      <c r="B28" s="4">
        <f>F46/10</f>
        <v>3.564206639285164</v>
      </c>
      <c r="C28" s="4">
        <f>SUM(F36:F81)</f>
        <v>1220.4167392249901</v>
      </c>
      <c r="D28" s="4">
        <f>MAX(F36:F81)</f>
        <v>69.43134165332167</v>
      </c>
    </row>
    <row r="29" spans="1:4" ht="11.25">
      <c r="A29" s="1" t="s">
        <v>22</v>
      </c>
      <c r="B29" s="4">
        <f>G46/10</f>
        <v>4.236310112905261</v>
      </c>
      <c r="C29" s="4">
        <f>SUM(G36:G81)</f>
        <v>1277.4264532423215</v>
      </c>
      <c r="D29" s="4">
        <f>MAX(G36:G81)</f>
        <v>82.19063642923477</v>
      </c>
    </row>
    <row r="31" spans="34:37" ht="11.25">
      <c r="AH31" s="2" t="s">
        <v>55</v>
      </c>
      <c r="AK31" s="2">
        <f>(AK33*2*PI())/(360*2)</f>
        <v>0.8028514559173915</v>
      </c>
    </row>
    <row r="33" ht="11.25">
      <c r="AK33" s="2">
        <f>SUM(AK36:AK217)</f>
        <v>92</v>
      </c>
    </row>
    <row r="35" spans="2:35" ht="11.25">
      <c r="B35" s="2" t="s">
        <v>1</v>
      </c>
      <c r="C35" s="1" t="s">
        <v>0</v>
      </c>
      <c r="D35" s="1" t="s">
        <v>32</v>
      </c>
      <c r="E35" s="1" t="s">
        <v>33</v>
      </c>
      <c r="F35" s="1" t="s">
        <v>34</v>
      </c>
      <c r="G35" s="1" t="s">
        <v>35</v>
      </c>
      <c r="H35" s="1"/>
      <c r="I35" s="2" t="s">
        <v>6</v>
      </c>
      <c r="J35" s="2" t="s">
        <v>30</v>
      </c>
      <c r="K35" s="2" t="s">
        <v>7</v>
      </c>
      <c r="L35" s="2" t="s">
        <v>41</v>
      </c>
      <c r="M35" s="2" t="s">
        <v>42</v>
      </c>
      <c r="N35" s="1"/>
      <c r="O35" s="2" t="s">
        <v>11</v>
      </c>
      <c r="P35" s="2" t="s">
        <v>8</v>
      </c>
      <c r="Q35" s="2" t="s">
        <v>9</v>
      </c>
      <c r="R35" s="2" t="s">
        <v>10</v>
      </c>
      <c r="S35" s="2" t="s">
        <v>12</v>
      </c>
      <c r="T35" s="2" t="s">
        <v>13</v>
      </c>
      <c r="U35" s="2" t="s">
        <v>14</v>
      </c>
      <c r="V35" s="1"/>
      <c r="W35" s="2" t="s">
        <v>3</v>
      </c>
      <c r="X35" s="2" t="s">
        <v>4</v>
      </c>
      <c r="Y35" s="2" t="s">
        <v>38</v>
      </c>
      <c r="Z35" s="2" t="s">
        <v>37</v>
      </c>
      <c r="AA35" s="2" t="s">
        <v>36</v>
      </c>
      <c r="AB35" s="2" t="s">
        <v>39</v>
      </c>
      <c r="AC35" s="2" t="s">
        <v>43</v>
      </c>
      <c r="AD35" s="2" t="s">
        <v>44</v>
      </c>
      <c r="AE35" s="2" t="s">
        <v>45</v>
      </c>
      <c r="AF35" s="2" t="s">
        <v>46</v>
      </c>
      <c r="AH35" s="2" t="s">
        <v>48</v>
      </c>
      <c r="AI35" s="2">
        <v>0</v>
      </c>
    </row>
    <row r="36" spans="2:37" ht="11.25">
      <c r="B36" s="2">
        <f aca="true" t="shared" si="0" ref="B36:B99">(C36*2*PI())/360</f>
        <v>0</v>
      </c>
      <c r="C36" s="1">
        <v>0</v>
      </c>
      <c r="D36" s="2">
        <f>IF(C36&gt;($D$7-$AK$33)/2,0,(($D$6-$D$3)*$D$1*SIN(B36))/12)</f>
        <v>0</v>
      </c>
      <c r="E36" s="2">
        <f>IF(Z36&gt;$D$23/2,0,I36)</f>
        <v>0</v>
      </c>
      <c r="F36" s="2">
        <f aca="true" t="shared" si="1" ref="F36:F81">IF(Y36&gt;$D$12,0,J36)</f>
        <v>0</v>
      </c>
      <c r="G36" s="2">
        <f>IF(O36&gt;0,L36,M36)</f>
        <v>0</v>
      </c>
      <c r="I36" s="2">
        <f aca="true" t="shared" si="2" ref="I36:I81">(COS($J$12-B36)*(1-TAN($J$12-B36)/TAN($J$12+B36))*SQRT(2*$J$4*$D$11*TAN($J$12+B36))/3-$D$3*SIN(B36))*$D$1/12</f>
        <v>0</v>
      </c>
      <c r="J36" s="2">
        <f aca="true" t="shared" si="3" ref="J36:J81">IF(W36&lt;$J$4,($J$15*(TAN(B36)/COS(B36)-TAN(B36)*TAN(B36)*SIN(B36)/2)-$J$16*($J$4*$D$11*SIN(B36)))*($D$1/($D$11*$J$4*12)),$D$1*(2*X36/(3*COS(B36))-X36*TAN(B36)*SIN(B36)/3-$D$3*TAN(B36)*COS(B36)-X36*COS(B36)+$D$11*COS(B36)/2)/12)</f>
        <v>0</v>
      </c>
      <c r="L36" s="2">
        <f>IF(AA36&gt;$D$18,0,(S36+T36-U36-$D$3*SIN(B36)*$D$11*$J$4)*($D$1/($D$11*$J$4*12)))</f>
        <v>0</v>
      </c>
      <c r="M36" s="2">
        <f>IF(AC36&gt;$D$18,0,($D$1/($D$11*$J$4*12))*(AD36+AE36-AF36))</f>
        <v>0</v>
      </c>
      <c r="O36" s="2">
        <f aca="true" t="shared" si="4" ref="O36:O66">(-Q36+SQRT(Q36*Q36-4*P36*R36))/(2*P36)</f>
        <v>3.440174739132882</v>
      </c>
      <c r="P36" s="2">
        <f aca="true" t="shared" si="5" ref="P36:P81">TAN($J$14-$J$10-B36)+TAN($J$14-$J$10+B36)</f>
        <v>0.2810816694047833</v>
      </c>
      <c r="Q36" s="2">
        <f aca="true" t="shared" si="6" ref="Q36:Q81">2*$D$16*SIN(B36)*TAN($J$14-$J$10+B36)+2*$D$16*COS(B36)</f>
        <v>56</v>
      </c>
      <c r="R36" s="2">
        <f aca="true" t="shared" si="7" ref="R36:R81">$D$16*$D$16*SIN(B36)*SIN(B36)*TAN($J$14-$J$10+B36)+$D$16*$D$16*SIN(B36)*COS(B36)-2*$J$4*$D$11</f>
        <v>-195.97633136094674</v>
      </c>
      <c r="S36" s="2">
        <f aca="true" t="shared" si="8" ref="S36:S81">($D$16*COS(B36)/2+(O36+$D$16*SIN(B36))*TAN($J$14-$J$10+B36)/3)*(O36+$D$16*SIN(B36))*(O36+$D$16*SIN(B36))*TAN($J$14-$J$10+B36)/2</f>
        <v>11.776938824579032</v>
      </c>
      <c r="T36" s="2">
        <f aca="true" t="shared" si="9" ref="T36:T66">$D$16*$D$16*$D$16*SIN(B36)*COS(B36)*COS(B36)/12</f>
        <v>0</v>
      </c>
      <c r="U36" s="2">
        <f aca="true" t="shared" si="10" ref="U36:U81">($D$16*COS(B36)/2+O36*TAN($J$14-$J$10-B36)/3)*O36*O36*TAN($J$14-$J$10-B36)/2</f>
        <v>11.776938824579032</v>
      </c>
      <c r="W36" s="2">
        <f aca="true" t="shared" si="11" ref="W36:W81">$D$11*TAN(B36)/2</f>
        <v>0</v>
      </c>
      <c r="X36" s="2">
        <v>0</v>
      </c>
      <c r="Y36" s="2">
        <v>0</v>
      </c>
      <c r="Z36" s="2">
        <f aca="true" t="shared" si="12" ref="Z36:Z81">SQRT(2*$D$11*$J$4*TAN($J$12+B36))</f>
        <v>13.999154665941322</v>
      </c>
      <c r="AA36" s="2">
        <f aca="true" t="shared" si="13" ref="AA36:AA81">(O36+$D$16*SIN(B36))/COS($J$14-$J$10+B36)</f>
        <v>3.4739833058584284</v>
      </c>
      <c r="AB36" s="2">
        <v>0</v>
      </c>
      <c r="AC36" s="2">
        <f>AB36/SIN($J$10-B36)</f>
        <v>0</v>
      </c>
      <c r="AD36" s="2">
        <v>99999</v>
      </c>
      <c r="AE36" s="2">
        <v>0</v>
      </c>
      <c r="AF36" s="2">
        <v>99999</v>
      </c>
      <c r="AH36" s="2">
        <f>$D$6*$D$6*(B36-SIN(B36))/2-$J$4*$D$11</f>
        <v>-97.98816568047337</v>
      </c>
      <c r="AI36" s="2">
        <f>IF(AH36&lt;0,0,AH36)</f>
        <v>0</v>
      </c>
      <c r="AJ36" s="2">
        <f>IF(AI35=0,AI36,0)</f>
        <v>0</v>
      </c>
      <c r="AK36" s="2">
        <f>IF(AJ36=0,0,C36)</f>
        <v>0</v>
      </c>
    </row>
    <row r="37" spans="2:37" ht="11.25">
      <c r="B37" s="2">
        <f t="shared" si="0"/>
        <v>0.017453292519943295</v>
      </c>
      <c r="C37" s="1">
        <f>C36+1</f>
        <v>1</v>
      </c>
      <c r="D37" s="2">
        <f>IF(C37&gt;($D$7-$AK$33)/2,0,(($D$6-$D$3)*$D$1*SIN(B37))/12)</f>
        <v>2.6760356537168053</v>
      </c>
      <c r="E37" s="2">
        <f>IF(Z37&gt;$D$23/2,0,I37)</f>
        <v>1.0705951322111533</v>
      </c>
      <c r="F37" s="2">
        <f t="shared" si="1"/>
        <v>3.486056186873458</v>
      </c>
      <c r="G37" s="2">
        <f aca="true" t="shared" si="14" ref="G37:G81">IF(O37&gt;0,L37,M37)</f>
        <v>4.14908979600992</v>
      </c>
      <c r="I37" s="2">
        <f t="shared" si="2"/>
        <v>1.0705951322111533</v>
      </c>
      <c r="J37" s="2">
        <f t="shared" si="3"/>
        <v>3.486056186873458</v>
      </c>
      <c r="L37" s="2">
        <f aca="true" t="shared" si="15" ref="L37:L81">IF(AA37&gt;$D$18,0,(S37+T37-U37-$D$3*SIN(B37)*$D$11*$J$4)*($D$1/($D$11*$J$4*12)))</f>
        <v>4.14908979600992</v>
      </c>
      <c r="M37" s="2">
        <f aca="true" t="shared" si="16" ref="M37:M81">IF(AC37&gt;$D$18,0,($D$1/($D$11*$J$4*12))*(AD37+AE37-AF37))</f>
        <v>-409.21508606851177</v>
      </c>
      <c r="O37" s="2">
        <f t="shared" si="4"/>
        <v>3.1950070499374297</v>
      </c>
      <c r="P37" s="2">
        <f t="shared" si="5"/>
        <v>0.28116900122744126</v>
      </c>
      <c r="Q37" s="2">
        <f t="shared" si="6"/>
        <v>56.1462655478075</v>
      </c>
      <c r="R37" s="2">
        <f t="shared" si="7"/>
        <v>-182.25790711308295</v>
      </c>
      <c r="S37" s="2">
        <f t="shared" si="8"/>
        <v>15.251031128701324</v>
      </c>
      <c r="T37" s="2">
        <f t="shared" si="9"/>
        <v>31.91654453242397</v>
      </c>
      <c r="U37" s="2">
        <f t="shared" si="10"/>
        <v>8.854368029369557</v>
      </c>
      <c r="W37" s="2">
        <f t="shared" si="11"/>
        <v>0.2443709089950462</v>
      </c>
      <c r="X37" s="2">
        <f aca="true" t="shared" si="17" ref="X37:X81">SQRT(2*$J$4*$D$11/TAN(B37))</f>
        <v>105.95978720347466</v>
      </c>
      <c r="Y37" s="2">
        <f aca="true" t="shared" si="18" ref="Y37:Y81">X37*TAN(B37)</f>
        <v>1.849534965416769</v>
      </c>
      <c r="Z37" s="2">
        <f t="shared" si="12"/>
        <v>14.245681166926552</v>
      </c>
      <c r="AA37" s="2">
        <f t="shared" si="13"/>
        <v>3.729591895315629</v>
      </c>
      <c r="AB37" s="2">
        <f>SQRT(2*$J$4*$D$11/(COS(B37)/SIN(B37)+COS($J$10-B37)/SIN($J$10-B37)))</f>
        <v>1.846983632214</v>
      </c>
      <c r="AC37" s="2">
        <f aca="true" t="shared" si="19" ref="AC37:AC81">AB37/SIN($J$10-B37)</f>
        <v>1.8700065155179302</v>
      </c>
      <c r="AD37" s="2">
        <f aca="true" t="shared" si="20" ref="AD37:AD81">AB37*AB37*AB37*COS(B37)*COS(B37)/(3*SIN(B37)*SIN(B37))</f>
        <v>6893.26458515413</v>
      </c>
      <c r="AE37" s="2">
        <f aca="true" t="shared" si="21" ref="AE37:AE81">AB37*AB37*AB37*(COS(B37)/SIN(B37)+COS($J$10-B37)/(3*SIN($J$10-B37)))*COS($J$10-B37)/(2*SIN($J$10-B37))</f>
        <v>28.61213229602087</v>
      </c>
      <c r="AF37" s="2">
        <f>($D$3*TAN(B37)+AB37/SIN(B37)-$D$16/2)*COS(B37)*$J$4*$D$11</f>
        <v>9013.958577587395</v>
      </c>
      <c r="AH37" s="2">
        <f aca="true" t="shared" si="22" ref="AH37:AH100">$D$6*$D$6*(B37-SIN(B37))/2-$J$4*$D$11</f>
        <v>-97.98802213508249</v>
      </c>
      <c r="AI37" s="2">
        <f aca="true" t="shared" si="23" ref="AI37:AI100">IF(AH37&lt;0,0,AH37)</f>
        <v>0</v>
      </c>
      <c r="AJ37" s="2">
        <f aca="true" t="shared" si="24" ref="AJ37:AJ100">IF(AI36=0,AI37,0)</f>
        <v>0</v>
      </c>
      <c r="AK37" s="2">
        <f aca="true" t="shared" si="25" ref="AK37:AK100">IF(AJ37=0,0,C37)</f>
        <v>0</v>
      </c>
    </row>
    <row r="38" spans="2:37" ht="11.25">
      <c r="B38" s="2">
        <f t="shared" si="0"/>
        <v>0.03490658503988659</v>
      </c>
      <c r="C38" s="1">
        <f aca="true" t="shared" si="26" ref="C38:C101">C37+1</f>
        <v>2</v>
      </c>
      <c r="D38" s="2">
        <f aca="true" t="shared" si="27" ref="D38:D81">IF(C38&gt;($D$7-$AK$33)/2,0,(($D$6-$D$3)*$D$1*SIN(B38))/12)</f>
        <v>5.351256161050149</v>
      </c>
      <c r="E38" s="2">
        <f aca="true" t="shared" si="28" ref="E38:E81">IF(Z38&gt;$D$23/2,0,I38)</f>
        <v>2.144906883810766</v>
      </c>
      <c r="F38" s="2">
        <f t="shared" si="1"/>
        <v>6.976762274779364</v>
      </c>
      <c r="G38" s="2">
        <f t="shared" si="14"/>
        <v>8.3033650217863</v>
      </c>
      <c r="I38" s="2">
        <f t="shared" si="2"/>
        <v>2.144906883810766</v>
      </c>
      <c r="J38" s="2">
        <f t="shared" si="3"/>
        <v>6.976762274779364</v>
      </c>
      <c r="L38" s="2">
        <f t="shared" si="15"/>
        <v>8.3033650217863</v>
      </c>
      <c r="M38" s="2">
        <f t="shared" si="16"/>
        <v>-212.72825251940606</v>
      </c>
      <c r="O38" s="2">
        <f t="shared" si="4"/>
        <v>2.948245753974201</v>
      </c>
      <c r="P38" s="2">
        <f t="shared" si="5"/>
        <v>0.28143121597414184</v>
      </c>
      <c r="Q38" s="2">
        <f t="shared" si="6"/>
        <v>56.310494794449994</v>
      </c>
      <c r="R38" s="2">
        <f t="shared" si="7"/>
        <v>-168.46342037741528</v>
      </c>
      <c r="S38" s="2">
        <f t="shared" si="8"/>
        <v>19.321023868317063</v>
      </c>
      <c r="T38" s="2">
        <f t="shared" si="9"/>
        <v>63.7650536930173</v>
      </c>
      <c r="U38" s="2">
        <f t="shared" si="10"/>
        <v>6.438361391171497</v>
      </c>
      <c r="W38" s="2">
        <f t="shared" si="11"/>
        <v>0.48889077288446825</v>
      </c>
      <c r="X38" s="2">
        <f t="shared" si="17"/>
        <v>74.91346916482154</v>
      </c>
      <c r="Y38" s="2">
        <f t="shared" si="18"/>
        <v>2.616035988531884</v>
      </c>
      <c r="Z38" s="2">
        <f t="shared" si="12"/>
        <v>14.496857785634383</v>
      </c>
      <c r="AA38" s="2">
        <f t="shared" si="13"/>
        <v>3.985987772372429</v>
      </c>
      <c r="AB38" s="2">
        <f aca="true" t="shared" si="29" ref="AB38:AB81">SQRT(2*$J$4*$D$11/(COS(B38)/SIN(B38)+COS($J$10-B38)/SIN($J$10-B38)))</f>
        <v>2.6080189067280353</v>
      </c>
      <c r="AC38" s="2">
        <f t="shared" si="19"/>
        <v>2.6482518021928136</v>
      </c>
      <c r="AD38" s="2">
        <f t="shared" si="20"/>
        <v>4848.901273874023</v>
      </c>
      <c r="AE38" s="2">
        <f t="shared" si="21"/>
        <v>44.87739597708405</v>
      </c>
      <c r="AF38" s="2">
        <f aca="true" t="shared" si="30" ref="AF38:AF81">($D$3*TAN(B38)+AB38/SIN(B38)-$D$16/2)*COS(B38)*$J$4*$D$11</f>
        <v>5981.336126518367</v>
      </c>
      <c r="AH38" s="2">
        <f t="shared" si="22"/>
        <v>-97.9870173698169</v>
      </c>
      <c r="AI38" s="2">
        <f t="shared" si="23"/>
        <v>0</v>
      </c>
      <c r="AJ38" s="2">
        <f t="shared" si="24"/>
        <v>0</v>
      </c>
      <c r="AK38" s="2">
        <f t="shared" si="25"/>
        <v>0</v>
      </c>
    </row>
    <row r="39" spans="2:37" ht="11.25">
      <c r="B39" s="2">
        <f t="shared" si="0"/>
        <v>0.05235987755982988</v>
      </c>
      <c r="C39" s="1">
        <f t="shared" si="26"/>
        <v>3</v>
      </c>
      <c r="D39" s="2">
        <f t="shared" si="27"/>
        <v>8.024846623918053</v>
      </c>
      <c r="E39" s="2">
        <f t="shared" si="28"/>
        <v>3.2266828874104063</v>
      </c>
      <c r="F39" s="2">
        <f t="shared" si="1"/>
        <v>10.476785913934599</v>
      </c>
      <c r="G39" s="2">
        <f t="shared" si="14"/>
        <v>12.468031751842663</v>
      </c>
      <c r="I39" s="2">
        <f t="shared" si="2"/>
        <v>3.2266828874104063</v>
      </c>
      <c r="J39" s="2">
        <f t="shared" si="3"/>
        <v>10.476785913934599</v>
      </c>
      <c r="L39" s="2">
        <f t="shared" si="15"/>
        <v>12.468031751842663</v>
      </c>
      <c r="M39" s="2">
        <f t="shared" si="16"/>
        <v>-126.81801722225158</v>
      </c>
      <c r="O39" s="2">
        <f t="shared" si="4"/>
        <v>2.6999651489068195</v>
      </c>
      <c r="P39" s="2">
        <f t="shared" si="5"/>
        <v>0.28186897266364286</v>
      </c>
      <c r="Q39" s="2">
        <f t="shared" si="6"/>
        <v>56.49294639005334</v>
      </c>
      <c r="R39" s="2">
        <f t="shared" si="7"/>
        <v>-154.5837581766795</v>
      </c>
      <c r="S39" s="2">
        <f t="shared" si="8"/>
        <v>24.03068273220082</v>
      </c>
      <c r="T39" s="2">
        <f t="shared" si="9"/>
        <v>95.47767266683854</v>
      </c>
      <c r="U39" s="2">
        <f t="shared" si="10"/>
        <v>4.483421745645511</v>
      </c>
      <c r="W39" s="2">
        <f t="shared" si="11"/>
        <v>0.7337089099625768</v>
      </c>
      <c r="X39" s="2">
        <f t="shared" si="17"/>
        <v>61.15105204538792</v>
      </c>
      <c r="Y39" s="2">
        <f t="shared" si="18"/>
        <v>3.204790838520455</v>
      </c>
      <c r="Z39" s="2">
        <f t="shared" si="12"/>
        <v>14.753093445775374</v>
      </c>
      <c r="AA39" s="2">
        <f t="shared" si="13"/>
        <v>4.243333919380326</v>
      </c>
      <c r="AB39" s="2">
        <f t="shared" si="29"/>
        <v>3.1885908397362583</v>
      </c>
      <c r="AC39" s="2">
        <f t="shared" si="19"/>
        <v>3.2482707218205924</v>
      </c>
      <c r="AD39" s="2">
        <f t="shared" si="20"/>
        <v>3934.44621581429</v>
      </c>
      <c r="AE39" s="2">
        <f t="shared" si="21"/>
        <v>60.32469359762328</v>
      </c>
      <c r="AF39" s="2">
        <f t="shared" si="30"/>
        <v>4643.118642429815</v>
      </c>
      <c r="AH39" s="2">
        <f t="shared" si="22"/>
        <v>-97.98429042713784</v>
      </c>
      <c r="AI39" s="2">
        <f t="shared" si="23"/>
        <v>0</v>
      </c>
      <c r="AJ39" s="2">
        <f t="shared" si="24"/>
        <v>0</v>
      </c>
      <c r="AK39" s="2">
        <f t="shared" si="25"/>
        <v>0</v>
      </c>
    </row>
    <row r="40" spans="2:37" ht="11.25">
      <c r="B40" s="2">
        <f t="shared" si="0"/>
        <v>0.06981317007977318</v>
      </c>
      <c r="C40" s="1">
        <f t="shared" si="26"/>
        <v>4</v>
      </c>
      <c r="D40" s="2">
        <f t="shared" si="27"/>
        <v>10.69599264076588</v>
      </c>
      <c r="E40" s="2">
        <f t="shared" si="28"/>
        <v>4.319733367727577</v>
      </c>
      <c r="F40" s="2">
        <f t="shared" si="1"/>
        <v>13.990830375726274</v>
      </c>
      <c r="G40" s="2">
        <f t="shared" si="14"/>
        <v>16.648337497707274</v>
      </c>
      <c r="I40" s="2">
        <f t="shared" si="2"/>
        <v>4.319733367727577</v>
      </c>
      <c r="J40" s="2">
        <f t="shared" si="3"/>
        <v>13.990830375726274</v>
      </c>
      <c r="L40" s="2">
        <f t="shared" si="15"/>
        <v>16.648337497707274</v>
      </c>
      <c r="M40" s="2">
        <f t="shared" si="16"/>
        <v>-76.4388472441418</v>
      </c>
      <c r="O40" s="2">
        <f t="shared" si="4"/>
        <v>2.4502394130570035</v>
      </c>
      <c r="P40" s="2">
        <f t="shared" si="5"/>
        <v>0.28248337361353293</v>
      </c>
      <c r="Q40" s="2">
        <f t="shared" si="6"/>
        <v>56.693909802493636</v>
      </c>
      <c r="R40" s="2">
        <f t="shared" si="7"/>
        <v>-140.60959013269436</v>
      </c>
      <c r="S40" s="2">
        <f t="shared" si="8"/>
        <v>29.423129786281866</v>
      </c>
      <c r="T40" s="2">
        <f t="shared" si="9"/>
        <v>126.98690725963525</v>
      </c>
      <c r="U40" s="2">
        <f t="shared" si="10"/>
        <v>2.9435539095488306</v>
      </c>
      <c r="W40" s="2">
        <f t="shared" si="11"/>
        <v>0.9789753672091458</v>
      </c>
      <c r="X40" s="2">
        <f t="shared" si="17"/>
        <v>52.93951368314302</v>
      </c>
      <c r="Y40" s="2">
        <f t="shared" si="18"/>
        <v>3.701891417702038</v>
      </c>
      <c r="Z40" s="2">
        <f t="shared" si="12"/>
        <v>15.014825345661169</v>
      </c>
      <c r="AA40" s="2">
        <f t="shared" si="13"/>
        <v>4.501795715277602</v>
      </c>
      <c r="AB40" s="2">
        <f t="shared" si="29"/>
        <v>3.6746830005580517</v>
      </c>
      <c r="AC40" s="2">
        <f t="shared" si="19"/>
        <v>3.7567776047309294</v>
      </c>
      <c r="AD40" s="2">
        <f t="shared" si="20"/>
        <v>3382.60221454919</v>
      </c>
      <c r="AE40" s="2">
        <f t="shared" si="21"/>
        <v>75.78911190320515</v>
      </c>
      <c r="AF40" s="2">
        <f t="shared" si="30"/>
        <v>3849.1792792271794</v>
      </c>
      <c r="AH40" s="2">
        <f t="shared" si="22"/>
        <v>-97.97898087409841</v>
      </c>
      <c r="AI40" s="2">
        <f t="shared" si="23"/>
        <v>0</v>
      </c>
      <c r="AJ40" s="2">
        <f t="shared" si="24"/>
        <v>0</v>
      </c>
      <c r="AK40" s="2">
        <f t="shared" si="25"/>
        <v>0</v>
      </c>
    </row>
    <row r="41" spans="2:37" ht="11.25">
      <c r="B41" s="2">
        <f t="shared" si="0"/>
        <v>0.08726646259971647</v>
      </c>
      <c r="C41" s="1">
        <f t="shared" si="26"/>
        <v>5</v>
      </c>
      <c r="D41" s="2">
        <f t="shared" si="27"/>
        <v>13.36388055464092</v>
      </c>
      <c r="E41" s="2">
        <f t="shared" si="28"/>
        <v>5.427963869971362</v>
      </c>
      <c r="F41" s="2">
        <f t="shared" si="1"/>
        <v>17.523652671669698</v>
      </c>
      <c r="G41" s="2">
        <f t="shared" si="14"/>
        <v>20.849592296946184</v>
      </c>
      <c r="I41" s="2">
        <f t="shared" si="2"/>
        <v>5.427963869971362</v>
      </c>
      <c r="J41" s="2">
        <f t="shared" si="3"/>
        <v>17.523652671669698</v>
      </c>
      <c r="L41" s="2">
        <f t="shared" si="15"/>
        <v>20.849592296946184</v>
      </c>
      <c r="M41" s="2">
        <f t="shared" si="16"/>
        <v>-42.71627947750713</v>
      </c>
      <c r="O41" s="2">
        <f t="shared" si="4"/>
        <v>2.1991425777953046</v>
      </c>
      <c r="P41" s="2">
        <f t="shared" si="5"/>
        <v>0.2832759704086047</v>
      </c>
      <c r="Q41" s="2">
        <f t="shared" si="6"/>
        <v>56.91370645890173</v>
      </c>
      <c r="R41" s="2">
        <f t="shared" si="7"/>
        <v>-126.53134233567796</v>
      </c>
      <c r="S41" s="2">
        <f t="shared" si="8"/>
        <v>35.54081815422859</v>
      </c>
      <c r="T41" s="2">
        <f t="shared" si="9"/>
        <v>158.22580297681517</v>
      </c>
      <c r="U41" s="2">
        <f t="shared" si="10"/>
        <v>1.772309038891703</v>
      </c>
      <c r="W41" s="2">
        <f t="shared" si="11"/>
        <v>1.2248412893629361</v>
      </c>
      <c r="X41" s="2">
        <f t="shared" si="17"/>
        <v>47.32884656907359</v>
      </c>
      <c r="Y41" s="2">
        <f t="shared" si="18"/>
        <v>4.140737532551762</v>
      </c>
      <c r="Z41" s="2">
        <f t="shared" si="12"/>
        <v>15.282522598145949</v>
      </c>
      <c r="AA41" s="2">
        <f t="shared" si="13"/>
        <v>4.7615413716064285</v>
      </c>
      <c r="AB41" s="2">
        <f t="shared" si="29"/>
        <v>4.09954251423756</v>
      </c>
      <c r="AC41" s="2">
        <f t="shared" si="19"/>
        <v>4.207377322435656</v>
      </c>
      <c r="AD41" s="2">
        <f t="shared" si="20"/>
        <v>3000.4152523979888</v>
      </c>
      <c r="AE41" s="2">
        <f t="shared" si="21"/>
        <v>91.51719852386228</v>
      </c>
      <c r="AF41" s="2">
        <f t="shared" si="30"/>
        <v>3310.316270262479</v>
      </c>
      <c r="AH41" s="2">
        <f t="shared" si="22"/>
        <v>-97.97022906443992</v>
      </c>
      <c r="AI41" s="2">
        <f t="shared" si="23"/>
        <v>0</v>
      </c>
      <c r="AJ41" s="2">
        <f t="shared" si="24"/>
        <v>0</v>
      </c>
      <c r="AK41" s="2">
        <f t="shared" si="25"/>
        <v>0</v>
      </c>
    </row>
    <row r="42" spans="2:37" ht="11.25">
      <c r="B42" s="2">
        <f t="shared" si="0"/>
        <v>0.10471975511965977</v>
      </c>
      <c r="C42" s="1">
        <f t="shared" si="26"/>
        <v>6</v>
      </c>
      <c r="D42" s="2">
        <f t="shared" si="27"/>
        <v>16.027697701040196</v>
      </c>
      <c r="E42" s="2">
        <f t="shared" si="28"/>
        <v>6.555409758856393</v>
      </c>
      <c r="F42" s="2">
        <f t="shared" si="1"/>
        <v>21.08008204627074</v>
      </c>
      <c r="G42" s="2">
        <f t="shared" si="14"/>
        <v>25.077190251634654</v>
      </c>
      <c r="I42" s="2">
        <f t="shared" si="2"/>
        <v>6.555409758856393</v>
      </c>
      <c r="J42" s="2">
        <f t="shared" si="3"/>
        <v>21.08008204627074</v>
      </c>
      <c r="L42" s="2">
        <f t="shared" si="15"/>
        <v>25.077190251634654</v>
      </c>
      <c r="M42" s="2">
        <f t="shared" si="16"/>
        <v>-18.367408334906287</v>
      </c>
      <c r="O42" s="2">
        <f t="shared" si="4"/>
        <v>1.9467484979224463</v>
      </c>
      <c r="P42" s="2">
        <f t="shared" si="5"/>
        <v>0.2842487723349288</v>
      </c>
      <c r="Q42" s="2">
        <f t="shared" si="6"/>
        <v>57.15269102788359</v>
      </c>
      <c r="R42" s="2">
        <f t="shared" si="7"/>
        <v>-112.33916985436727</v>
      </c>
      <c r="S42" s="2">
        <f t="shared" si="8"/>
        <v>42.425512417074685</v>
      </c>
      <c r="T42" s="2">
        <f t="shared" si="9"/>
        <v>189.12812262854945</v>
      </c>
      <c r="U42" s="2">
        <f t="shared" si="10"/>
        <v>0.9228309359450821</v>
      </c>
      <c r="W42" s="2">
        <f t="shared" si="11"/>
        <v>1.4714592937194704</v>
      </c>
      <c r="X42" s="2">
        <f t="shared" si="17"/>
        <v>43.18090134503376</v>
      </c>
      <c r="Y42" s="2">
        <f t="shared" si="18"/>
        <v>4.538495613952393</v>
      </c>
      <c r="Z42" s="2">
        <f t="shared" si="12"/>
        <v>15.556690340358523</v>
      </c>
      <c r="AA42" s="2">
        <f t="shared" si="13"/>
        <v>5.022742384037343</v>
      </c>
      <c r="AB42" s="2">
        <f t="shared" si="29"/>
        <v>4.480172811101709</v>
      </c>
      <c r="AC42" s="2">
        <f t="shared" si="19"/>
        <v>4.617327160964267</v>
      </c>
      <c r="AD42" s="2">
        <f t="shared" si="20"/>
        <v>2713.454916791454</v>
      </c>
      <c r="AE42" s="2">
        <f t="shared" si="21"/>
        <v>107.59257353420712</v>
      </c>
      <c r="AF42" s="2">
        <f t="shared" si="30"/>
        <v>2914.94950690175</v>
      </c>
      <c r="AH42" s="2">
        <f t="shared" si="22"/>
        <v>-97.95717640044835</v>
      </c>
      <c r="AI42" s="2">
        <f t="shared" si="23"/>
        <v>0</v>
      </c>
      <c r="AJ42" s="2">
        <f t="shared" si="24"/>
        <v>0</v>
      </c>
      <c r="AK42" s="2">
        <f t="shared" si="25"/>
        <v>0</v>
      </c>
    </row>
    <row r="43" spans="2:37" ht="11.25">
      <c r="B43" s="2">
        <f t="shared" si="0"/>
        <v>0.12217304763960307</v>
      </c>
      <c r="C43" s="1">
        <f t="shared" si="26"/>
        <v>7</v>
      </c>
      <c r="D43" s="2">
        <f t="shared" si="27"/>
        <v>18.68663265545595</v>
      </c>
      <c r="E43" s="2">
        <f t="shared" si="28"/>
        <v>7.706273167647724</v>
      </c>
      <c r="F43" s="2">
        <f t="shared" si="1"/>
        <v>24.66503897492321</v>
      </c>
      <c r="G43" s="2">
        <f t="shared" si="14"/>
        <v>29.33663167423</v>
      </c>
      <c r="I43" s="2">
        <f t="shared" si="2"/>
        <v>7.706273167647724</v>
      </c>
      <c r="J43" s="2">
        <f t="shared" si="3"/>
        <v>24.66503897492321</v>
      </c>
      <c r="L43" s="2">
        <f t="shared" si="15"/>
        <v>29.33663167423</v>
      </c>
      <c r="M43" s="2">
        <f t="shared" si="16"/>
        <v>0.09171593568594004</v>
      </c>
      <c r="O43" s="2">
        <f t="shared" si="4"/>
        <v>1.6931308200007285</v>
      </c>
      <c r="P43" s="2">
        <f t="shared" si="5"/>
        <v>0.2854042573593407</v>
      </c>
      <c r="Q43" s="2">
        <f t="shared" si="6"/>
        <v>57.41125285217518</v>
      </c>
      <c r="R43" s="2">
        <f t="shared" si="7"/>
        <v>-98.02292771268588</v>
      </c>
      <c r="S43" s="2">
        <f t="shared" si="8"/>
        <v>50.118275405044265</v>
      </c>
      <c r="T43" s="2">
        <f t="shared" si="9"/>
        <v>219.62852197600475</v>
      </c>
      <c r="U43" s="2">
        <f t="shared" si="10"/>
        <v>0.3479036862138543</v>
      </c>
      <c r="W43" s="2">
        <f t="shared" si="11"/>
        <v>1.7189838526406644</v>
      </c>
      <c r="X43" s="2">
        <f t="shared" si="17"/>
        <v>39.95120942208248</v>
      </c>
      <c r="Y43" s="2">
        <f t="shared" si="18"/>
        <v>4.9053917064303825</v>
      </c>
      <c r="Z43" s="2">
        <f t="shared" si="12"/>
        <v>15.837874397574373</v>
      </c>
      <c r="AA43" s="2">
        <f t="shared" si="13"/>
        <v>5.2855740020527895</v>
      </c>
      <c r="AB43" s="2">
        <f t="shared" si="29"/>
        <v>4.82663601036603</v>
      </c>
      <c r="AC43" s="2">
        <f t="shared" si="19"/>
        <v>4.996901293041506</v>
      </c>
      <c r="AD43" s="2">
        <f t="shared" si="20"/>
        <v>2486.1359212355637</v>
      </c>
      <c r="AE43" s="2">
        <f t="shared" si="21"/>
        <v>124.03640812786526</v>
      </c>
      <c r="AF43" s="2">
        <f t="shared" si="30"/>
        <v>2609.7034384259578</v>
      </c>
      <c r="AH43" s="2">
        <f t="shared" si="22"/>
        <v>-97.93896559449156</v>
      </c>
      <c r="AI43" s="2">
        <f t="shared" si="23"/>
        <v>0</v>
      </c>
      <c r="AJ43" s="2">
        <f t="shared" si="24"/>
        <v>0</v>
      </c>
      <c r="AK43" s="2">
        <f t="shared" si="25"/>
        <v>0</v>
      </c>
    </row>
    <row r="44" spans="2:37" ht="11.25">
      <c r="B44" s="2">
        <f t="shared" si="0"/>
        <v>0.13962634015954636</v>
      </c>
      <c r="C44" s="1">
        <f t="shared" si="26"/>
        <v>8</v>
      </c>
      <c r="D44" s="2">
        <f t="shared" si="27"/>
        <v>21.339875480543366</v>
      </c>
      <c r="E44" s="2">
        <f t="shared" si="28"/>
        <v>8.88496315892957</v>
      </c>
      <c r="F44" s="2">
        <f t="shared" si="1"/>
        <v>28.2835548036773</v>
      </c>
      <c r="G44" s="2">
        <f t="shared" si="14"/>
        <v>33.6335460059562</v>
      </c>
      <c r="I44" s="2">
        <f t="shared" si="2"/>
        <v>8.88496315892957</v>
      </c>
      <c r="J44" s="2">
        <f t="shared" si="3"/>
        <v>28.2835548036773</v>
      </c>
      <c r="L44" s="2">
        <f t="shared" si="15"/>
        <v>33.6335460059562</v>
      </c>
      <c r="M44" s="2">
        <f t="shared" si="16"/>
        <v>14.564607593664158</v>
      </c>
      <c r="O44" s="2">
        <f t="shared" si="4"/>
        <v>1.4383629485811054</v>
      </c>
      <c r="P44" s="2">
        <f t="shared" si="5"/>
        <v>0.28674538575880826</v>
      </c>
      <c r="Q44" s="2">
        <f t="shared" si="6"/>
        <v>57.68981754276238</v>
      </c>
      <c r="R44" s="2">
        <f t="shared" si="7"/>
        <v>-83.57214014349404</v>
      </c>
      <c r="S44" s="2">
        <f t="shared" si="8"/>
        <v>58.6594620794692</v>
      </c>
      <c r="T44" s="2">
        <f t="shared" si="9"/>
        <v>249.66272293906923</v>
      </c>
      <c r="U44" s="2">
        <f t="shared" si="10"/>
        <v>2.7863525686746225E-15</v>
      </c>
      <c r="W44" s="2">
        <f t="shared" si="11"/>
        <v>1.9675716858334804</v>
      </c>
      <c r="X44" s="2">
        <f t="shared" si="17"/>
        <v>37.3422556157179</v>
      </c>
      <c r="Y44" s="2">
        <f t="shared" si="18"/>
        <v>5.248111773903059</v>
      </c>
      <c r="Z44" s="2">
        <f t="shared" si="12"/>
        <v>16.12666660202008</v>
      </c>
      <c r="AA44" s="2">
        <f t="shared" si="13"/>
        <v>5.550215719617399</v>
      </c>
      <c r="AB44" s="2">
        <f t="shared" si="29"/>
        <v>5.145456305097489</v>
      </c>
      <c r="AC44" s="2">
        <f t="shared" si="19"/>
        <v>5.3528152914434415</v>
      </c>
      <c r="AD44" s="2">
        <f t="shared" si="20"/>
        <v>2299.033882244308</v>
      </c>
      <c r="AE44" s="2">
        <f t="shared" si="21"/>
        <v>140.84151942298124</v>
      </c>
      <c r="AF44" s="2">
        <f t="shared" si="30"/>
        <v>2365.4149226085565</v>
      </c>
      <c r="AH44" s="2">
        <f t="shared" si="22"/>
        <v>-97.91474093015746</v>
      </c>
      <c r="AI44" s="2">
        <f t="shared" si="23"/>
        <v>0</v>
      </c>
      <c r="AJ44" s="2">
        <f t="shared" si="24"/>
        <v>0</v>
      </c>
      <c r="AK44" s="2">
        <f t="shared" si="25"/>
        <v>0</v>
      </c>
    </row>
    <row r="45" spans="2:37" ht="11.25">
      <c r="B45" s="2">
        <f t="shared" si="0"/>
        <v>0.15707963267948966</v>
      </c>
      <c r="C45" s="1">
        <f t="shared" si="26"/>
        <v>9</v>
      </c>
      <c r="D45" s="2">
        <f t="shared" si="27"/>
        <v>23.9866179728354</v>
      </c>
      <c r="E45" s="2">
        <f t="shared" si="28"/>
        <v>10.096139969461372</v>
      </c>
      <c r="F45" s="2">
        <f t="shared" si="1"/>
        <v>31.94079217502158</v>
      </c>
      <c r="G45" s="2">
        <f t="shared" si="14"/>
        <v>37.97371568198472</v>
      </c>
      <c r="I45" s="2">
        <f t="shared" si="2"/>
        <v>10.096139969461372</v>
      </c>
      <c r="J45" s="2">
        <f t="shared" si="3"/>
        <v>31.94079217502158</v>
      </c>
      <c r="L45" s="2">
        <f t="shared" si="15"/>
        <v>37.97371568198472</v>
      </c>
      <c r="M45" s="2">
        <f t="shared" si="16"/>
        <v>26.19061905779713</v>
      </c>
      <c r="O45" s="2">
        <f t="shared" si="4"/>
        <v>1.1825180102557438</v>
      </c>
      <c r="P45" s="2">
        <f t="shared" si="5"/>
        <v>0.28827561653044315</v>
      </c>
      <c r="Q45" s="2">
        <f t="shared" si="6"/>
        <v>57.98884874694848</v>
      </c>
      <c r="R45" s="2">
        <f t="shared" si="7"/>
        <v>-68.97596791255827</v>
      </c>
      <c r="S45" s="2">
        <f t="shared" si="8"/>
        <v>68.08872123297365</v>
      </c>
      <c r="T45" s="2">
        <f t="shared" si="9"/>
        <v>279.16768389261836</v>
      </c>
      <c r="U45" s="2">
        <f t="shared" si="10"/>
        <v>-0.16867037675735386</v>
      </c>
      <c r="W45" s="2">
        <f t="shared" si="11"/>
        <v>2.217382164543508</v>
      </c>
      <c r="X45" s="2">
        <f t="shared" si="17"/>
        <v>35.17592726525679</v>
      </c>
      <c r="Y45" s="2">
        <f t="shared" si="18"/>
        <v>5.571319552804292</v>
      </c>
      <c r="Z45" s="2">
        <f t="shared" si="12"/>
        <v>16.42371088778279</v>
      </c>
      <c r="AA45" s="2">
        <f t="shared" si="13"/>
        <v>5.816851789867314</v>
      </c>
      <c r="AB45" s="2">
        <f t="shared" si="29"/>
        <v>5.441138773891195</v>
      </c>
      <c r="AC45" s="2">
        <f t="shared" si="19"/>
        <v>5.689753961760611</v>
      </c>
      <c r="AD45" s="2">
        <f t="shared" si="20"/>
        <v>2140.538898244539</v>
      </c>
      <c r="AE45" s="2">
        <f t="shared" si="21"/>
        <v>157.98646965216855</v>
      </c>
      <c r="AF45" s="2">
        <f t="shared" si="30"/>
        <v>2164.6277651396854</v>
      </c>
      <c r="AH45" s="2">
        <f t="shared" si="22"/>
        <v>-97.88364852291345</v>
      </c>
      <c r="AI45" s="2">
        <f t="shared" si="23"/>
        <v>0</v>
      </c>
      <c r="AJ45" s="2">
        <f t="shared" si="24"/>
        <v>0</v>
      </c>
      <c r="AK45" s="2">
        <f t="shared" si="25"/>
        <v>0</v>
      </c>
    </row>
    <row r="46" spans="2:37" ht="11.25">
      <c r="B46" s="2">
        <f t="shared" si="0"/>
        <v>0.17453292519943295</v>
      </c>
      <c r="C46" s="1">
        <f t="shared" si="26"/>
        <v>10</v>
      </c>
      <c r="D46" s="2">
        <f t="shared" si="27"/>
        <v>26.62605390892932</v>
      </c>
      <c r="E46" s="2">
        <f t="shared" si="28"/>
        <v>11.344764356590796</v>
      </c>
      <c r="F46" s="2">
        <f t="shared" si="1"/>
        <v>35.64206639285164</v>
      </c>
      <c r="G46" s="2">
        <f t="shared" si="14"/>
        <v>42.36310112905261</v>
      </c>
      <c r="I46" s="2">
        <f t="shared" si="2"/>
        <v>11.344764356590796</v>
      </c>
      <c r="J46" s="2">
        <f t="shared" si="3"/>
        <v>35.64206639285164</v>
      </c>
      <c r="L46" s="2">
        <f t="shared" si="15"/>
        <v>42.36310112905261</v>
      </c>
      <c r="M46" s="2">
        <f t="shared" si="16"/>
        <v>35.69883707901738</v>
      </c>
      <c r="O46" s="2">
        <f t="shared" si="4"/>
        <v>0.9256688154500035</v>
      </c>
      <c r="P46" s="2">
        <f t="shared" si="5"/>
        <v>0.289998926741159</v>
      </c>
      <c r="Q46" s="2">
        <f t="shared" si="6"/>
        <v>58.308850104464106</v>
      </c>
      <c r="R46" s="2">
        <f t="shared" si="7"/>
        <v>-54.223173486025246</v>
      </c>
      <c r="S46" s="2">
        <f t="shared" si="8"/>
        <v>78.44500577266133</v>
      </c>
      <c r="T46" s="2">
        <f t="shared" si="9"/>
        <v>308.0817665863428</v>
      </c>
      <c r="U46" s="2">
        <f t="shared" si="10"/>
        <v>-0.20611283120369633</v>
      </c>
      <c r="W46" s="2">
        <f t="shared" si="11"/>
        <v>2.4685777299185094</v>
      </c>
      <c r="X46" s="2">
        <f t="shared" si="17"/>
        <v>33.338221385111616</v>
      </c>
      <c r="Y46" s="2">
        <f t="shared" si="18"/>
        <v>5.878427919027111</v>
      </c>
      <c r="Z46" s="2">
        <f t="shared" si="12"/>
        <v>16.729710308363625</v>
      </c>
      <c r="AA46" s="2">
        <f t="shared" si="13"/>
        <v>6.085671767089649</v>
      </c>
      <c r="AB46" s="2">
        <f t="shared" si="29"/>
        <v>5.716940889258777</v>
      </c>
      <c r="AC46" s="2">
        <f t="shared" si="19"/>
        <v>6.011147383258731</v>
      </c>
      <c r="AD46" s="2">
        <f t="shared" si="20"/>
        <v>2003.236887351851</v>
      </c>
      <c r="AE46" s="2">
        <f t="shared" si="21"/>
        <v>175.442197294119</v>
      </c>
      <c r="AF46" s="2">
        <f t="shared" si="30"/>
        <v>1996.171420526023</v>
      </c>
      <c r="AH46" s="2">
        <f t="shared" si="22"/>
        <v>-97.84483658020795</v>
      </c>
      <c r="AI46" s="2">
        <f t="shared" si="23"/>
        <v>0</v>
      </c>
      <c r="AJ46" s="2">
        <f t="shared" si="24"/>
        <v>0</v>
      </c>
      <c r="AK46" s="2">
        <f t="shared" si="25"/>
        <v>0</v>
      </c>
    </row>
    <row r="47" spans="2:37" ht="11.25">
      <c r="B47" s="2">
        <f t="shared" si="0"/>
        <v>0.19198621771937624</v>
      </c>
      <c r="C47" s="1">
        <f t="shared" si="26"/>
        <v>11</v>
      </c>
      <c r="D47" s="2">
        <f t="shared" si="27"/>
        <v>29.257379291070205</v>
      </c>
      <c r="E47" s="2">
        <f t="shared" si="28"/>
        <v>12.636153251460506</v>
      </c>
      <c r="F47" s="2">
        <f t="shared" si="1"/>
        <v>39.392867890706704</v>
      </c>
      <c r="G47" s="2">
        <f t="shared" si="14"/>
        <v>46.80786709490158</v>
      </c>
      <c r="I47" s="2">
        <f t="shared" si="2"/>
        <v>12.636153251460506</v>
      </c>
      <c r="J47" s="2">
        <f t="shared" si="3"/>
        <v>39.392867890706704</v>
      </c>
      <c r="L47" s="2">
        <f t="shared" si="15"/>
        <v>46.80786709490158</v>
      </c>
      <c r="M47" s="2">
        <f t="shared" si="16"/>
        <v>43.580324302291174</v>
      </c>
      <c r="O47" s="2">
        <f t="shared" si="4"/>
        <v>0.6678878178508219</v>
      </c>
      <c r="P47" s="2">
        <f t="shared" si="5"/>
        <v>0.29191983400662447</v>
      </c>
      <c r="Q47" s="2">
        <f t="shared" si="6"/>
        <v>58.65036740751263</v>
      </c>
      <c r="R47" s="2">
        <f t="shared" si="7"/>
        <v>-39.302083792048535</v>
      </c>
      <c r="S47" s="2">
        <f t="shared" si="8"/>
        <v>89.7665923947086</v>
      </c>
      <c r="T47" s="2">
        <f t="shared" si="9"/>
        <v>336.3448992324123</v>
      </c>
      <c r="U47" s="2">
        <f t="shared" si="10"/>
        <v>-0.16050129803178348</v>
      </c>
      <c r="W47" s="2">
        <f t="shared" si="11"/>
        <v>2.7213243279280586</v>
      </c>
      <c r="X47" s="2">
        <f t="shared" si="17"/>
        <v>31.752335702087915</v>
      </c>
      <c r="Y47" s="2">
        <f t="shared" si="18"/>
        <v>6.1720288296164645</v>
      </c>
      <c r="Z47" s="2">
        <f t="shared" si="12"/>
        <v>17.045435155139305</v>
      </c>
      <c r="AA47" s="2">
        <f t="shared" si="13"/>
        <v>6.3568710795388625</v>
      </c>
      <c r="AB47" s="2">
        <f t="shared" si="29"/>
        <v>5.9753022640400655</v>
      </c>
      <c r="AC47" s="2">
        <f t="shared" si="19"/>
        <v>6.31960325079031</v>
      </c>
      <c r="AD47" s="2">
        <f t="shared" si="20"/>
        <v>1882.1483267013314</v>
      </c>
      <c r="AE47" s="2">
        <f t="shared" si="21"/>
        <v>193.1754384571782</v>
      </c>
      <c r="AF47" s="2">
        <f t="shared" si="30"/>
        <v>1852.5225805598138</v>
      </c>
      <c r="AH47" s="2">
        <f t="shared" si="22"/>
        <v>-97.79745566093467</v>
      </c>
      <c r="AI47" s="2">
        <f t="shared" si="23"/>
        <v>0</v>
      </c>
      <c r="AJ47" s="2">
        <f t="shared" si="24"/>
        <v>0</v>
      </c>
      <c r="AK47" s="2">
        <f t="shared" si="25"/>
        <v>0</v>
      </c>
    </row>
    <row r="48" spans="2:37" ht="11.25">
      <c r="B48" s="2">
        <f t="shared" si="0"/>
        <v>0.20943951023931953</v>
      </c>
      <c r="C48" s="1">
        <f t="shared" si="26"/>
        <v>12</v>
      </c>
      <c r="D48" s="2">
        <f t="shared" si="27"/>
        <v>31.87979259205643</v>
      </c>
      <c r="E48" s="2">
        <f t="shared" si="28"/>
        <v>13.976043165764404</v>
      </c>
      <c r="F48" s="2">
        <f t="shared" si="1"/>
        <v>43.198885980328015</v>
      </c>
      <c r="G48" s="2">
        <f t="shared" si="14"/>
        <v>51.31441052529429</v>
      </c>
      <c r="I48" s="2">
        <f t="shared" si="2"/>
        <v>13.976043165764404</v>
      </c>
      <c r="J48" s="2">
        <f t="shared" si="3"/>
        <v>43.198885980328015</v>
      </c>
      <c r="L48" s="2">
        <f t="shared" si="15"/>
        <v>51.31441052529429</v>
      </c>
      <c r="M48" s="2">
        <f t="shared" si="16"/>
        <v>50.179521899618294</v>
      </c>
      <c r="O48" s="2">
        <f t="shared" si="4"/>
        <v>0.4092470713494796</v>
      </c>
      <c r="P48" s="2">
        <f t="shared" si="5"/>
        <v>0.2940434223226923</v>
      </c>
      <c r="Q48" s="2">
        <f t="shared" si="6"/>
        <v>59.013990982655955</v>
      </c>
      <c r="R48" s="2">
        <f t="shared" si="7"/>
        <v>-24.200550301434703</v>
      </c>
      <c r="S48" s="2">
        <f t="shared" si="8"/>
        <v>102.09111151050868</v>
      </c>
      <c r="T48" s="2">
        <f t="shared" si="9"/>
        <v>363.8987353157463</v>
      </c>
      <c r="U48" s="2">
        <f t="shared" si="10"/>
        <v>-0.08013360732624614</v>
      </c>
      <c r="W48" s="2">
        <f t="shared" si="11"/>
        <v>2.9757918633803095</v>
      </c>
      <c r="X48" s="2">
        <f t="shared" si="17"/>
        <v>30.364389492723824</v>
      </c>
      <c r="Y48" s="2">
        <f t="shared" si="18"/>
        <v>6.454150227782723</v>
      </c>
      <c r="Z48" s="2">
        <f t="shared" si="12"/>
        <v>17.371732394889086</v>
      </c>
      <c r="AA48" s="2">
        <f t="shared" si="13"/>
        <v>6.630651636953003</v>
      </c>
      <c r="AB48" s="2">
        <f t="shared" si="29"/>
        <v>6.218101220959008</v>
      </c>
      <c r="AC48" s="2">
        <f t="shared" si="19"/>
        <v>6.6171651063499075</v>
      </c>
      <c r="AD48" s="2">
        <f t="shared" si="20"/>
        <v>1773.793564565716</v>
      </c>
      <c r="AE48" s="2">
        <f t="shared" si="21"/>
        <v>211.15062419600162</v>
      </c>
      <c r="AF48" s="2">
        <f t="shared" si="30"/>
        <v>1728.4050945530182</v>
      </c>
      <c r="AH48" s="2">
        <f t="shared" si="22"/>
        <v>-97.74065893418062</v>
      </c>
      <c r="AI48" s="2">
        <f t="shared" si="23"/>
        <v>0</v>
      </c>
      <c r="AJ48" s="2">
        <f t="shared" si="24"/>
        <v>0</v>
      </c>
      <c r="AK48" s="2">
        <f t="shared" si="25"/>
        <v>0</v>
      </c>
    </row>
    <row r="49" spans="2:37" ht="11.25">
      <c r="B49" s="2">
        <f t="shared" si="0"/>
        <v>0.22689280275926285</v>
      </c>
      <c r="C49" s="1">
        <f t="shared" si="26"/>
        <v>13</v>
      </c>
      <c r="D49" s="2">
        <f t="shared" si="27"/>
        <v>34.49249499939263</v>
      </c>
      <c r="E49" s="2">
        <f t="shared" si="28"/>
        <v>15.370663108996117</v>
      </c>
      <c r="F49" s="2">
        <f t="shared" si="1"/>
        <v>47.066034072855835</v>
      </c>
      <c r="G49" s="2">
        <f t="shared" si="14"/>
        <v>55.88939022367251</v>
      </c>
      <c r="I49" s="2">
        <f t="shared" si="2"/>
        <v>15.370663108996117</v>
      </c>
      <c r="J49" s="2">
        <f t="shared" si="3"/>
        <v>47.066034072855835</v>
      </c>
      <c r="L49" s="2">
        <f t="shared" si="15"/>
        <v>55.88939022367251</v>
      </c>
      <c r="M49" s="2">
        <f t="shared" si="16"/>
        <v>55.74613444431119</v>
      </c>
      <c r="O49" s="2">
        <f t="shared" si="4"/>
        <v>0.14981818435676664</v>
      </c>
      <c r="P49" s="2">
        <f t="shared" si="5"/>
        <v>0.29637537150949217</v>
      </c>
      <c r="Q49" s="2">
        <f t="shared" si="6"/>
        <v>59.40035831470397</v>
      </c>
      <c r="R49" s="2">
        <f t="shared" si="7"/>
        <v>-8.90590612280235</v>
      </c>
      <c r="S49" s="2">
        <f t="shared" si="8"/>
        <v>115.45558834552449</v>
      </c>
      <c r="T49" s="2">
        <f t="shared" si="9"/>
        <v>390.6868076933865</v>
      </c>
      <c r="U49" s="2">
        <f t="shared" si="10"/>
        <v>-0.013389479415054095</v>
      </c>
      <c r="W49" s="2">
        <f t="shared" si="11"/>
        <v>3.232154675757884</v>
      </c>
      <c r="X49" s="2">
        <f t="shared" si="17"/>
        <v>29.135317935808732</v>
      </c>
      <c r="Y49" s="2">
        <f t="shared" si="18"/>
        <v>6.726418149708337</v>
      </c>
      <c r="Z49" s="2">
        <f t="shared" si="12"/>
        <v>17.709536695004577</v>
      </c>
      <c r="AA49" s="2">
        <f t="shared" si="13"/>
        <v>6.907222476996003</v>
      </c>
      <c r="AB49" s="2">
        <f t="shared" si="29"/>
        <v>6.44681650931631</v>
      </c>
      <c r="AC49" s="2">
        <f t="shared" si="19"/>
        <v>6.9054752288507135</v>
      </c>
      <c r="AD49" s="2">
        <f t="shared" si="20"/>
        <v>1675.6622007972962</v>
      </c>
      <c r="AE49" s="2">
        <f t="shared" si="21"/>
        <v>229.33099834263797</v>
      </c>
      <c r="AF49" s="2">
        <f t="shared" si="30"/>
        <v>1619.9952100281894</v>
      </c>
      <c r="AH49" s="2">
        <f t="shared" si="22"/>
        <v>-97.67360243717891</v>
      </c>
      <c r="AI49" s="2">
        <f t="shared" si="23"/>
        <v>0</v>
      </c>
      <c r="AJ49" s="2">
        <f t="shared" si="24"/>
        <v>0</v>
      </c>
      <c r="AK49" s="2">
        <f t="shared" si="25"/>
        <v>0</v>
      </c>
    </row>
    <row r="50" spans="2:37" ht="11.25">
      <c r="B50" s="2">
        <f t="shared" si="0"/>
        <v>0.24434609527920614</v>
      </c>
      <c r="C50" s="1">
        <f t="shared" si="26"/>
        <v>14</v>
      </c>
      <c r="D50" s="2">
        <f t="shared" si="27"/>
        <v>37.09469065861572</v>
      </c>
      <c r="E50" s="2">
        <f t="shared" si="28"/>
        <v>16.826819172101313</v>
      </c>
      <c r="F50" s="2">
        <f t="shared" si="1"/>
        <v>51.000476582806414</v>
      </c>
      <c r="G50" s="2">
        <f t="shared" si="14"/>
        <v>60.466219713588806</v>
      </c>
      <c r="I50" s="2">
        <f t="shared" si="2"/>
        <v>16.826819172101313</v>
      </c>
      <c r="J50" s="2">
        <f t="shared" si="3"/>
        <v>51.000476582806414</v>
      </c>
      <c r="L50" s="2">
        <f t="shared" si="15"/>
        <v>60.539758551124514</v>
      </c>
      <c r="M50" s="2">
        <f t="shared" si="16"/>
        <v>60.466219713588806</v>
      </c>
      <c r="O50" s="2">
        <f t="shared" si="4"/>
        <v>-0.11032772867346462</v>
      </c>
      <c r="P50" s="2">
        <f t="shared" si="5"/>
        <v>0.29892199056948077</v>
      </c>
      <c r="Q50" s="2">
        <f t="shared" si="6"/>
        <v>59.81015693531295</v>
      </c>
      <c r="R50" s="2">
        <f t="shared" si="7"/>
        <v>6.595080225716572</v>
      </c>
      <c r="S50" s="2">
        <f t="shared" si="8"/>
        <v>129.8964962036473</v>
      </c>
      <c r="T50" s="2">
        <f t="shared" si="9"/>
        <v>416.65467756236586</v>
      </c>
      <c r="U50" s="2">
        <f t="shared" si="10"/>
        <v>-0.0086919113630657</v>
      </c>
      <c r="W50" s="2">
        <f t="shared" si="11"/>
        <v>3.49059203980453</v>
      </c>
      <c r="X50" s="2">
        <f t="shared" si="17"/>
        <v>28.036014931633705</v>
      </c>
      <c r="Y50" s="2">
        <f t="shared" si="18"/>
        <v>6.9901636105858245</v>
      </c>
      <c r="Z50" s="2">
        <f t="shared" si="12"/>
        <v>18.05988336923442</v>
      </c>
      <c r="AA50" s="2">
        <f t="shared" si="13"/>
        <v>7.186800455267466</v>
      </c>
      <c r="AB50" s="2">
        <f t="shared" si="29"/>
        <v>6.662633784349426</v>
      </c>
      <c r="AC50" s="2">
        <f t="shared" si="19"/>
        <v>7.185882014158283</v>
      </c>
      <c r="AD50" s="2">
        <f t="shared" si="20"/>
        <v>1585.8950980811333</v>
      </c>
      <c r="AE50" s="2">
        <f t="shared" si="21"/>
        <v>247.67931317383764</v>
      </c>
      <c r="AF50" s="2">
        <f t="shared" si="30"/>
        <v>1524.4453353227773</v>
      </c>
      <c r="AH50" s="2">
        <f t="shared" si="22"/>
        <v>-97.59544533238815</v>
      </c>
      <c r="AI50" s="2">
        <f t="shared" si="23"/>
        <v>0</v>
      </c>
      <c r="AJ50" s="2">
        <f t="shared" si="24"/>
        <v>0</v>
      </c>
      <c r="AK50" s="2">
        <f t="shared" si="25"/>
        <v>0</v>
      </c>
    </row>
    <row r="51" spans="2:37" ht="11.25">
      <c r="B51" s="2">
        <f t="shared" si="0"/>
        <v>0.2617993877991494</v>
      </c>
      <c r="C51" s="1">
        <f t="shared" si="26"/>
        <v>15</v>
      </c>
      <c r="D51" s="2">
        <f t="shared" si="27"/>
        <v>39.685586915719846</v>
      </c>
      <c r="E51" s="2">
        <f t="shared" si="28"/>
        <v>18.351993448455445</v>
      </c>
      <c r="F51" s="2">
        <f t="shared" si="1"/>
        <v>54.670145209088595</v>
      </c>
      <c r="G51" s="2">
        <f t="shared" si="14"/>
        <v>64.48166493964018</v>
      </c>
      <c r="I51" s="2">
        <f t="shared" si="2"/>
        <v>18.351993448455445</v>
      </c>
      <c r="J51" s="2">
        <f t="shared" si="3"/>
        <v>54.670145209088595</v>
      </c>
      <c r="L51" s="2">
        <f t="shared" si="15"/>
        <v>65.27279545065926</v>
      </c>
      <c r="M51" s="2">
        <f t="shared" si="16"/>
        <v>64.48166493964018</v>
      </c>
      <c r="O51" s="2">
        <f t="shared" si="4"/>
        <v>-0.37112009870047974</v>
      </c>
      <c r="P51" s="2">
        <f t="shared" si="5"/>
        <v>0.30169025530670057</v>
      </c>
      <c r="Q51" s="2">
        <f t="shared" si="6"/>
        <v>60.24412760186835</v>
      </c>
      <c r="R51" s="2">
        <f t="shared" si="7"/>
        <v>22.316254744352932</v>
      </c>
      <c r="S51" s="2">
        <f t="shared" si="8"/>
        <v>145.4498229737538</v>
      </c>
      <c r="T51" s="2">
        <f t="shared" si="9"/>
        <v>441.75007788953394</v>
      </c>
      <c r="U51" s="2">
        <f t="shared" si="10"/>
        <v>-0.11447273639885645</v>
      </c>
      <c r="W51" s="2">
        <f t="shared" si="11"/>
        <v>3.7512886940357175</v>
      </c>
      <c r="X51" s="2">
        <f t="shared" si="17"/>
        <v>27.044290076095677</v>
      </c>
      <c r="Y51" s="2">
        <f t="shared" si="18"/>
        <v>7.246495685762863</v>
      </c>
      <c r="Z51" s="2">
        <f t="shared" si="12"/>
        <v>18.423923659148006</v>
      </c>
      <c r="AA51" s="2">
        <f t="shared" si="13"/>
        <v>7.4696109839961355</v>
      </c>
      <c r="AB51" s="2">
        <f t="shared" si="29"/>
        <v>6.866518281671675</v>
      </c>
      <c r="AC51" s="2">
        <f t="shared" si="19"/>
        <v>7.459513391937208</v>
      </c>
      <c r="AD51" s="2">
        <f t="shared" si="20"/>
        <v>1503.0851439264645</v>
      </c>
      <c r="AE51" s="2">
        <f t="shared" si="21"/>
        <v>266.15828588302907</v>
      </c>
      <c r="AF51" s="2">
        <f t="shared" si="30"/>
        <v>1439.5856871594988</v>
      </c>
      <c r="AH51" s="2">
        <f t="shared" si="22"/>
        <v>-97.50535016361953</v>
      </c>
      <c r="AI51" s="2">
        <f t="shared" si="23"/>
        <v>0</v>
      </c>
      <c r="AJ51" s="2">
        <f t="shared" si="24"/>
        <v>0</v>
      </c>
      <c r="AK51" s="2">
        <f t="shared" si="25"/>
        <v>0</v>
      </c>
    </row>
    <row r="52" spans="2:37" ht="11.25">
      <c r="B52" s="2">
        <f t="shared" si="0"/>
        <v>0.2792526803190927</v>
      </c>
      <c r="C52" s="1">
        <f t="shared" si="26"/>
        <v>16</v>
      </c>
      <c r="D52" s="2">
        <f t="shared" si="27"/>
        <v>42.26439455860654</v>
      </c>
      <c r="E52" s="2">
        <f t="shared" si="28"/>
        <v>19.954460631313626</v>
      </c>
      <c r="F52" s="2">
        <f t="shared" si="1"/>
        <v>57.75547165553755</v>
      </c>
      <c r="G52" s="2">
        <f t="shared" si="14"/>
        <v>67.90285055867756</v>
      </c>
      <c r="I52" s="2">
        <f t="shared" si="2"/>
        <v>19.954460631313626</v>
      </c>
      <c r="J52" s="2">
        <f t="shared" si="3"/>
        <v>57.75547165553755</v>
      </c>
      <c r="L52" s="2">
        <f t="shared" si="15"/>
        <v>70.09614511034312</v>
      </c>
      <c r="M52" s="2">
        <f t="shared" si="16"/>
        <v>67.90285055867756</v>
      </c>
      <c r="O52" s="2">
        <f t="shared" si="4"/>
        <v>-0.6324889567481485</v>
      </c>
      <c r="P52" s="2">
        <f t="shared" si="5"/>
        <v>0.3046878506061451</v>
      </c>
      <c r="Q52" s="2">
        <f t="shared" si="6"/>
        <v>60.70306779547599</v>
      </c>
      <c r="R52" s="2">
        <f t="shared" si="7"/>
        <v>38.272131998803815</v>
      </c>
      <c r="S52" s="2">
        <f t="shared" si="8"/>
        <v>162.15115205315888</v>
      </c>
      <c r="T52" s="2">
        <f t="shared" si="9"/>
        <v>465.9230509119693</v>
      </c>
      <c r="U52" s="2">
        <f t="shared" si="10"/>
        <v>-0.37914318062056257</v>
      </c>
      <c r="W52" s="2">
        <f t="shared" si="11"/>
        <v>4.014435400623311</v>
      </c>
      <c r="X52" s="2">
        <f t="shared" si="17"/>
        <v>26.14288982953334</v>
      </c>
      <c r="Y52" s="2">
        <f t="shared" si="18"/>
        <v>7.496353029019553</v>
      </c>
      <c r="Z52" s="2">
        <f t="shared" si="12"/>
        <v>18.80294287280703</v>
      </c>
      <c r="AA52" s="2">
        <f t="shared" si="13"/>
        <v>7.7558888250745115</v>
      </c>
      <c r="AB52" s="2">
        <f t="shared" si="29"/>
        <v>7.059265935128684</v>
      </c>
      <c r="AC52" s="2">
        <f t="shared" si="19"/>
        <v>7.72732859221377</v>
      </c>
      <c r="AD52" s="2">
        <f t="shared" si="20"/>
        <v>1426.1476732286658</v>
      </c>
      <c r="AE52" s="2">
        <f t="shared" si="21"/>
        <v>284.73091453824827</v>
      </c>
      <c r="AF52" s="2">
        <f t="shared" si="30"/>
        <v>1363.7302866858643</v>
      </c>
      <c r="AH52" s="2">
        <f t="shared" si="22"/>
        <v>-97.40248311113422</v>
      </c>
      <c r="AI52" s="2">
        <f t="shared" si="23"/>
        <v>0</v>
      </c>
      <c r="AJ52" s="2">
        <f t="shared" si="24"/>
        <v>0</v>
      </c>
      <c r="AK52" s="2">
        <f t="shared" si="25"/>
        <v>0</v>
      </c>
    </row>
    <row r="53" spans="2:37" ht="11.25">
      <c r="B53" s="2">
        <f t="shared" si="0"/>
        <v>0.29670597283903605</v>
      </c>
      <c r="C53" s="1">
        <f t="shared" si="26"/>
        <v>17</v>
      </c>
      <c r="D53" s="2">
        <f t="shared" si="27"/>
        <v>44.830328057486305</v>
      </c>
      <c r="E53" s="2">
        <f t="shared" si="28"/>
        <v>21.643426499453483</v>
      </c>
      <c r="F53" s="2">
        <f t="shared" si="1"/>
        <v>60.34227680928999</v>
      </c>
      <c r="G53" s="2">
        <f t="shared" si="14"/>
        <v>70.81714921858806</v>
      </c>
      <c r="I53" s="2">
        <f t="shared" si="2"/>
        <v>21.643426499453483</v>
      </c>
      <c r="J53" s="2">
        <f t="shared" si="3"/>
        <v>60.34227680928999</v>
      </c>
      <c r="L53" s="2">
        <f t="shared" si="15"/>
        <v>75.01785561527281</v>
      </c>
      <c r="M53" s="2">
        <f t="shared" si="16"/>
        <v>70.81714921858806</v>
      </c>
      <c r="O53" s="2">
        <f t="shared" si="4"/>
        <v>-0.8943649919959333</v>
      </c>
      <c r="P53" s="2">
        <f t="shared" si="5"/>
        <v>0.3079232178304627</v>
      </c>
      <c r="Q53" s="2">
        <f t="shared" si="6"/>
        <v>61.18783557057246</v>
      </c>
      <c r="R53" s="2">
        <f t="shared" si="7"/>
        <v>54.47795375593219</v>
      </c>
      <c r="S53" s="2">
        <f t="shared" si="8"/>
        <v>180.0357589771247</v>
      </c>
      <c r="T53" s="2">
        <f t="shared" si="9"/>
        <v>489.12607933285295</v>
      </c>
      <c r="U53" s="2">
        <f t="shared" si="10"/>
        <v>-0.8510702916846334</v>
      </c>
      <c r="W53" s="2">
        <f t="shared" si="11"/>
        <v>4.280229540421246</v>
      </c>
      <c r="X53" s="2">
        <f t="shared" si="17"/>
        <v>25.31816929781591</v>
      </c>
      <c r="Y53" s="2">
        <f t="shared" si="18"/>
        <v>7.740541152706991</v>
      </c>
      <c r="Z53" s="2">
        <f t="shared" si="12"/>
        <v>19.198382040474527</v>
      </c>
      <c r="AA53" s="2">
        <f t="shared" si="13"/>
        <v>8.045878943712326</v>
      </c>
      <c r="AB53" s="2">
        <f t="shared" si="29"/>
        <v>7.2415402641393145</v>
      </c>
      <c r="AC53" s="2">
        <f t="shared" si="19"/>
        <v>7.9901556267291305</v>
      </c>
      <c r="AD53" s="2">
        <f t="shared" si="20"/>
        <v>1354.2334784454288</v>
      </c>
      <c r="AE53" s="2">
        <f t="shared" si="21"/>
        <v>303.3607090401807</v>
      </c>
      <c r="AF53" s="2">
        <f t="shared" si="30"/>
        <v>1295.5467500604018</v>
      </c>
      <c r="AH53" s="2">
        <f t="shared" si="22"/>
        <v>-97.28601424563288</v>
      </c>
      <c r="AI53" s="2">
        <f t="shared" si="23"/>
        <v>0</v>
      </c>
      <c r="AJ53" s="2">
        <f t="shared" si="24"/>
        <v>0</v>
      </c>
      <c r="AK53" s="2">
        <f t="shared" si="25"/>
        <v>0</v>
      </c>
    </row>
    <row r="54" spans="2:37" ht="11.25">
      <c r="B54" s="2">
        <f t="shared" si="0"/>
        <v>0.3141592653589793</v>
      </c>
      <c r="C54" s="1">
        <f t="shared" si="26"/>
        <v>18</v>
      </c>
      <c r="D54" s="2">
        <f t="shared" si="27"/>
        <v>47.3826058041586</v>
      </c>
      <c r="E54" s="2">
        <f t="shared" si="28"/>
        <v>23.429193650592453</v>
      </c>
      <c r="F54" s="2">
        <f t="shared" si="1"/>
        <v>62.499822326903825</v>
      </c>
      <c r="G54" s="2">
        <f t="shared" si="14"/>
        <v>73.29478738864272</v>
      </c>
      <c r="I54" s="2">
        <f t="shared" si="2"/>
        <v>23.429193650592453</v>
      </c>
      <c r="J54" s="2">
        <f t="shared" si="3"/>
        <v>62.499822326903825</v>
      </c>
      <c r="L54" s="2">
        <f t="shared" si="15"/>
        <v>80.04642197931788</v>
      </c>
      <c r="M54" s="2">
        <f t="shared" si="16"/>
        <v>73.29478738864272</v>
      </c>
      <c r="O54" s="2">
        <f t="shared" si="4"/>
        <v>-1.156679613587839</v>
      </c>
      <c r="P54" s="2">
        <f t="shared" si="5"/>
        <v>0.3114056078573969</v>
      </c>
      <c r="Q54" s="2">
        <f t="shared" si="6"/>
        <v>61.69935379285938</v>
      </c>
      <c r="R54" s="2">
        <f t="shared" si="7"/>
        <v>70.94975273429611</v>
      </c>
      <c r="S54" s="2">
        <f t="shared" si="8"/>
        <v>199.13872517698655</v>
      </c>
      <c r="T54" s="2">
        <f t="shared" si="9"/>
        <v>511.31421085495185</v>
      </c>
      <c r="U54" s="2">
        <f t="shared" si="10"/>
        <v>-1.5785601729252268</v>
      </c>
      <c r="W54" s="2">
        <f t="shared" si="11"/>
        <v>4.548875747260688</v>
      </c>
      <c r="X54" s="2">
        <f t="shared" si="17"/>
        <v>24.559176059175687</v>
      </c>
      <c r="Y54" s="2">
        <f t="shared" si="18"/>
        <v>7.979760024877828</v>
      </c>
      <c r="Z54" s="2">
        <f t="shared" si="12"/>
        <v>19.611863928738455</v>
      </c>
      <c r="AA54" s="2">
        <f t="shared" si="13"/>
        <v>8.339837429692636</v>
      </c>
      <c r="AB54" s="2">
        <f t="shared" si="29"/>
        <v>7.413899584543112</v>
      </c>
      <c r="AC54" s="2">
        <f t="shared" si="19"/>
        <v>8.248719064250864</v>
      </c>
      <c r="AD54" s="2">
        <f t="shared" si="20"/>
        <v>1286.66879063338</v>
      </c>
      <c r="AE54" s="2">
        <f t="shared" si="21"/>
        <v>322.0118694079059</v>
      </c>
      <c r="AF54" s="2">
        <f t="shared" si="30"/>
        <v>1233.966480728935</v>
      </c>
      <c r="AH54" s="2">
        <f t="shared" si="22"/>
        <v>-97.1551177810602</v>
      </c>
      <c r="AI54" s="2">
        <f t="shared" si="23"/>
        <v>0</v>
      </c>
      <c r="AJ54" s="2">
        <f t="shared" si="24"/>
        <v>0</v>
      </c>
      <c r="AK54" s="2">
        <f t="shared" si="25"/>
        <v>0</v>
      </c>
    </row>
    <row r="55" spans="2:37" ht="11.25">
      <c r="B55" s="2">
        <f t="shared" si="0"/>
        <v>0.3316125578789226</v>
      </c>
      <c r="C55" s="1">
        <f t="shared" si="26"/>
        <v>19</v>
      </c>
      <c r="D55" s="2">
        <f t="shared" si="27"/>
        <v>49.920450350097354</v>
      </c>
      <c r="E55" s="2">
        <f t="shared" si="28"/>
        <v>25.323361364759858</v>
      </c>
      <c r="F55" s="2">
        <f t="shared" si="1"/>
        <v>64.28446522322952</v>
      </c>
      <c r="G55" s="2">
        <f t="shared" si="14"/>
        <v>75.39298516821589</v>
      </c>
      <c r="I55" s="2">
        <f t="shared" si="2"/>
        <v>25.323361364759858</v>
      </c>
      <c r="J55" s="2">
        <f t="shared" si="3"/>
        <v>64.28446522322952</v>
      </c>
      <c r="L55" s="2">
        <f t="shared" si="15"/>
        <v>85.1908329949552</v>
      </c>
      <c r="M55" s="2">
        <f t="shared" si="16"/>
        <v>75.39298516821589</v>
      </c>
      <c r="O55" s="2">
        <f t="shared" si="4"/>
        <v>-1.4193650164743508</v>
      </c>
      <c r="P55" s="2">
        <f t="shared" si="5"/>
        <v>0.3151451403567108</v>
      </c>
      <c r="Q55" s="2">
        <f t="shared" si="6"/>
        <v>62.23861480704959</v>
      </c>
      <c r="R55" s="2">
        <f t="shared" si="7"/>
        <v>87.70442206086722</v>
      </c>
      <c r="S55" s="2">
        <f t="shared" si="8"/>
        <v>219.49507044504665</v>
      </c>
      <c r="T55" s="2">
        <f t="shared" si="9"/>
        <v>532.4451757121136</v>
      </c>
      <c r="U55" s="2">
        <f t="shared" si="10"/>
        <v>-2.6098490247713544</v>
      </c>
      <c r="W55" s="2">
        <f t="shared" si="11"/>
        <v>4.820586586055313</v>
      </c>
      <c r="X55" s="2">
        <f t="shared" si="17"/>
        <v>23.85700302438391</v>
      </c>
      <c r="Y55" s="2">
        <f t="shared" si="18"/>
        <v>8.214624911630436</v>
      </c>
      <c r="Z55" s="2">
        <f t="shared" si="12"/>
        <v>20.04522449482585</v>
      </c>
      <c r="AA55" s="2">
        <f t="shared" si="13"/>
        <v>8.638032494023477</v>
      </c>
      <c r="AB55" s="2">
        <f t="shared" si="29"/>
        <v>7.57681746886965</v>
      </c>
      <c r="AC55" s="2">
        <f t="shared" si="19"/>
        <v>8.503661043078775</v>
      </c>
      <c r="AD55" s="2">
        <f t="shared" si="20"/>
        <v>1222.9128696836815</v>
      </c>
      <c r="AE55" s="2">
        <f t="shared" si="21"/>
        <v>340.64943075944313</v>
      </c>
      <c r="AF55" s="2">
        <f t="shared" si="30"/>
        <v>1178.1212401748492</v>
      </c>
      <c r="AH55" s="2">
        <f t="shared" si="22"/>
        <v>-97.00897232614729</v>
      </c>
      <c r="AI55" s="2">
        <f t="shared" si="23"/>
        <v>0</v>
      </c>
      <c r="AJ55" s="2">
        <f t="shared" si="24"/>
        <v>0</v>
      </c>
      <c r="AK55" s="2">
        <f t="shared" si="25"/>
        <v>0</v>
      </c>
    </row>
    <row r="56" spans="2:37" ht="11.25">
      <c r="B56" s="2">
        <f t="shared" si="0"/>
        <v>0.3490658503988659</v>
      </c>
      <c r="C56" s="1">
        <f t="shared" si="26"/>
        <v>20</v>
      </c>
      <c r="D56" s="2">
        <f t="shared" si="27"/>
        <v>52.4430886432692</v>
      </c>
      <c r="E56" s="2">
        <f t="shared" si="28"/>
        <v>27.339068518065176</v>
      </c>
      <c r="F56" s="2">
        <f t="shared" si="1"/>
        <v>65.74262126274441</v>
      </c>
      <c r="G56" s="2">
        <f t="shared" si="14"/>
        <v>77.1589417759957</v>
      </c>
      <c r="I56" s="2">
        <f t="shared" si="2"/>
        <v>27.339068518065176</v>
      </c>
      <c r="J56" s="2">
        <f t="shared" si="3"/>
        <v>65.74262126274441</v>
      </c>
      <c r="L56" s="2">
        <f t="shared" si="15"/>
        <v>90.46062239432247</v>
      </c>
      <c r="M56" s="2">
        <f t="shared" si="16"/>
        <v>77.1589417759957</v>
      </c>
      <c r="O56" s="2">
        <f t="shared" si="4"/>
        <v>-1.6823542516440648</v>
      </c>
      <c r="P56" s="2">
        <f t="shared" si="5"/>
        <v>0.3191528699914571</v>
      </c>
      <c r="Q56" s="2">
        <f t="shared" si="6"/>
        <v>62.806685581381124</v>
      </c>
      <c r="R56" s="2">
        <f t="shared" si="7"/>
        <v>104.75979110001191</v>
      </c>
      <c r="S56" s="2">
        <f t="shared" si="8"/>
        <v>241.139905865774</v>
      </c>
      <c r="T56" s="2">
        <f t="shared" si="9"/>
        <v>552.4794968783558</v>
      </c>
      <c r="U56" s="2">
        <f t="shared" si="10"/>
        <v>-3.9931030749550818</v>
      </c>
      <c r="W56" s="2">
        <f t="shared" si="11"/>
        <v>5.095583279726833</v>
      </c>
      <c r="X56" s="2">
        <f t="shared" si="17"/>
        <v>23.204321691481482</v>
      </c>
      <c r="Y56" s="2">
        <f t="shared" si="18"/>
        <v>8.445682402036836</v>
      </c>
      <c r="Z56" s="2">
        <f t="shared" si="12"/>
        <v>20.50055118428831</v>
      </c>
      <c r="AA56" s="2">
        <f t="shared" si="13"/>
        <v>8.940745549703262</v>
      </c>
      <c r="AB56" s="2">
        <f t="shared" si="29"/>
        <v>7.730698390518692</v>
      </c>
      <c r="AC56" s="2">
        <f t="shared" si="19"/>
        <v>8.75555746801143</v>
      </c>
      <c r="AD56" s="2">
        <f t="shared" si="20"/>
        <v>1162.5274015834375</v>
      </c>
      <c r="AE56" s="2">
        <f t="shared" si="21"/>
        <v>359.23938686254365</v>
      </c>
      <c r="AF56" s="2">
        <f t="shared" si="30"/>
        <v>1127.2974056385237</v>
      </c>
      <c r="AH56" s="2">
        <f t="shared" si="22"/>
        <v>-96.84676113461543</v>
      </c>
      <c r="AI56" s="2">
        <f t="shared" si="23"/>
        <v>0</v>
      </c>
      <c r="AJ56" s="2">
        <f t="shared" si="24"/>
        <v>0</v>
      </c>
      <c r="AK56" s="2">
        <f t="shared" si="25"/>
        <v>0</v>
      </c>
    </row>
    <row r="57" spans="2:37" ht="11.25">
      <c r="B57" s="2">
        <f t="shared" si="0"/>
        <v>0.3665191429188092</v>
      </c>
      <c r="C57" s="1">
        <f t="shared" si="26"/>
        <v>21</v>
      </c>
      <c r="D57" s="2">
        <f t="shared" si="27"/>
        <v>54.94975226361271</v>
      </c>
      <c r="E57" s="2">
        <f t="shared" si="28"/>
        <v>29.49129122333144</v>
      </c>
      <c r="F57" s="2">
        <f t="shared" si="1"/>
        <v>66.91294075504423</v>
      </c>
      <c r="G57" s="2">
        <f t="shared" si="14"/>
        <v>78.63202885865482</v>
      </c>
      <c r="I57" s="2">
        <f t="shared" si="2"/>
        <v>29.49129122333144</v>
      </c>
      <c r="J57" s="2">
        <f t="shared" si="3"/>
        <v>66.91294075504423</v>
      </c>
      <c r="L57" s="2">
        <f t="shared" si="15"/>
        <v>95.86592487804677</v>
      </c>
      <c r="M57" s="2">
        <f t="shared" si="16"/>
        <v>78.63202885865482</v>
      </c>
      <c r="O57" s="2">
        <f t="shared" si="4"/>
        <v>-1.9455813011488277</v>
      </c>
      <c r="P57" s="2">
        <f t="shared" si="5"/>
        <v>0.3234408603272063</v>
      </c>
      <c r="Q57" s="2">
        <f t="shared" si="6"/>
        <v>63.40471338212093</v>
      </c>
      <c r="R57" s="2">
        <f t="shared" si="7"/>
        <v>122.13470840666719</v>
      </c>
      <c r="S57" s="2">
        <f t="shared" si="8"/>
        <v>264.10860918440557</v>
      </c>
      <c r="T57" s="2">
        <f t="shared" si="9"/>
        <v>571.3805926541976</v>
      </c>
      <c r="U57" s="2">
        <f t="shared" si="10"/>
        <v>-5.77642857165816</v>
      </c>
      <c r="W57" s="2">
        <f t="shared" si="11"/>
        <v>5.374096490495821</v>
      </c>
      <c r="X57" s="2">
        <f t="shared" si="17"/>
        <v>22.595039229158495</v>
      </c>
      <c r="Y57" s="2">
        <f t="shared" si="18"/>
        <v>8.67342293028829</v>
      </c>
      <c r="Z57" s="2">
        <f t="shared" si="12"/>
        <v>20.98022990940577</v>
      </c>
      <c r="AA57" s="2">
        <f t="shared" si="13"/>
        <v>9.248272386378336</v>
      </c>
      <c r="AB57" s="2">
        <f t="shared" si="29"/>
        <v>7.875889863333638</v>
      </c>
      <c r="AC57" s="2">
        <f t="shared" si="19"/>
        <v>9.004930713364763</v>
      </c>
      <c r="AD57" s="2">
        <f t="shared" si="20"/>
        <v>1105.1540001757835</v>
      </c>
      <c r="AE57" s="2">
        <f t="shared" si="21"/>
        <v>377.7487996764862</v>
      </c>
      <c r="AF57" s="2">
        <f t="shared" si="30"/>
        <v>1080.9023682908628</v>
      </c>
      <c r="AH57" s="2">
        <f t="shared" si="22"/>
        <v>-96.66767235396492</v>
      </c>
      <c r="AI57" s="2">
        <f t="shared" si="23"/>
        <v>0</v>
      </c>
      <c r="AJ57" s="2">
        <f t="shared" si="24"/>
        <v>0</v>
      </c>
      <c r="AK57" s="2">
        <f t="shared" si="25"/>
        <v>0</v>
      </c>
    </row>
    <row r="58" spans="2:37" ht="11.25">
      <c r="B58" s="2">
        <f t="shared" si="0"/>
        <v>0.3839724354387525</v>
      </c>
      <c r="C58" s="1">
        <f t="shared" si="26"/>
        <v>22</v>
      </c>
      <c r="D58" s="2">
        <f t="shared" si="27"/>
        <v>57.43967765710651</v>
      </c>
      <c r="E58" s="2">
        <f t="shared" si="28"/>
        <v>31.79721064141974</v>
      </c>
      <c r="F58" s="2">
        <f t="shared" si="1"/>
        <v>67.82793265880194</v>
      </c>
      <c r="G58" s="2">
        <f t="shared" si="14"/>
        <v>79.84542875359043</v>
      </c>
      <c r="I58" s="2">
        <f t="shared" si="2"/>
        <v>31.79721064141974</v>
      </c>
      <c r="J58" s="2">
        <f t="shared" si="3"/>
        <v>67.82793265880194</v>
      </c>
      <c r="L58" s="2">
        <f t="shared" si="15"/>
        <v>101.41753764187007</v>
      </c>
      <c r="M58" s="2">
        <f t="shared" si="16"/>
        <v>79.84542875359043</v>
      </c>
      <c r="O58" s="2">
        <f t="shared" si="4"/>
        <v>-2.20898115837963</v>
      </c>
      <c r="P58" s="2">
        <f t="shared" si="5"/>
        <v>0.3280222663464455</v>
      </c>
      <c r="Q58" s="2">
        <f t="shared" si="6"/>
        <v>64.03393203847769</v>
      </c>
      <c r="R58" s="2">
        <f t="shared" si="7"/>
        <v>139.84913265449546</v>
      </c>
      <c r="S58" s="2">
        <f t="shared" si="8"/>
        <v>288.43702483090925</v>
      </c>
      <c r="T58" s="2">
        <f t="shared" si="9"/>
        <v>589.1148713507599</v>
      </c>
      <c r="U58" s="2">
        <f t="shared" si="10"/>
        <v>-8.007893121589818</v>
      </c>
      <c r="W58" s="2">
        <f t="shared" si="11"/>
        <v>5.656367161692195</v>
      </c>
      <c r="X58" s="2">
        <f t="shared" si="17"/>
        <v>22.02404234767621</v>
      </c>
      <c r="Y58" s="2">
        <f t="shared" si="18"/>
        <v>8.898290707365286</v>
      </c>
      <c r="Z58" s="2">
        <f t="shared" si="12"/>
        <v>21.48700313869168</v>
      </c>
      <c r="AA58" s="2">
        <f t="shared" si="13"/>
        <v>9.560924449887006</v>
      </c>
      <c r="AB58" s="2">
        <f t="shared" si="29"/>
        <v>8.012691985593449</v>
      </c>
      <c r="AC58" s="2">
        <f t="shared" si="19"/>
        <v>9.252259749631872</v>
      </c>
      <c r="AD58" s="2">
        <f t="shared" si="20"/>
        <v>1050.4973890865613</v>
      </c>
      <c r="AE58" s="2">
        <f t="shared" si="21"/>
        <v>396.14589959347296</v>
      </c>
      <c r="AF58" s="2">
        <f t="shared" si="30"/>
        <v>1038.439439904282</v>
      </c>
      <c r="AH58" s="2">
        <f t="shared" si="22"/>
        <v>-96.47089927277322</v>
      </c>
      <c r="AI58" s="2">
        <f t="shared" si="23"/>
        <v>0</v>
      </c>
      <c r="AJ58" s="2">
        <f t="shared" si="24"/>
        <v>0</v>
      </c>
      <c r="AK58" s="2">
        <f t="shared" si="25"/>
        <v>0</v>
      </c>
    </row>
    <row r="59" spans="2:37" ht="11.25">
      <c r="B59" s="2">
        <f t="shared" si="0"/>
        <v>0.40142572795869574</v>
      </c>
      <c r="C59" s="1">
        <f t="shared" si="26"/>
        <v>23</v>
      </c>
      <c r="D59" s="2">
        <f t="shared" si="27"/>
        <v>59.9121063683553</v>
      </c>
      <c r="E59" s="2">
        <f t="shared" si="28"/>
        <v>34.27667161812534</v>
      </c>
      <c r="F59" s="2">
        <f t="shared" si="1"/>
        <v>68.51519500315781</v>
      </c>
      <c r="G59" s="2">
        <f t="shared" si="14"/>
        <v>80.82737659003435</v>
      </c>
      <c r="I59" s="2">
        <f t="shared" si="2"/>
        <v>34.27667161812534</v>
      </c>
      <c r="J59" s="2">
        <f t="shared" si="3"/>
        <v>68.51519500315781</v>
      </c>
      <c r="L59" s="2">
        <f t="shared" si="15"/>
        <v>107.12698811631812</v>
      </c>
      <c r="M59" s="2">
        <f t="shared" si="16"/>
        <v>80.82737659003435</v>
      </c>
      <c r="O59" s="2">
        <f t="shared" si="4"/>
        <v>-2.4724899141098864</v>
      </c>
      <c r="P59" s="2">
        <f t="shared" si="5"/>
        <v>0.3329114265964381</v>
      </c>
      <c r="Q59" s="2">
        <f t="shared" si="6"/>
        <v>64.6956688666312</v>
      </c>
      <c r="R59" s="2">
        <f t="shared" si="7"/>
        <v>157.9242325038337</v>
      </c>
      <c r="S59" s="2">
        <f t="shared" si="8"/>
        <v>314.1616911057338</v>
      </c>
      <c r="T59" s="2">
        <f t="shared" si="9"/>
        <v>605.6518178138148</v>
      </c>
      <c r="U59" s="2">
        <f t="shared" si="10"/>
        <v>-10.735559780585117</v>
      </c>
      <c r="W59" s="2">
        <f t="shared" si="11"/>
        <v>5.942647426934466</v>
      </c>
      <c r="X59" s="2">
        <f t="shared" si="17"/>
        <v>21.48700313869168</v>
      </c>
      <c r="Y59" s="2">
        <f t="shared" si="18"/>
        <v>9.12069170819135</v>
      </c>
      <c r="Z59" s="2">
        <f t="shared" si="12"/>
        <v>22.024042347676204</v>
      </c>
      <c r="AA59" s="2">
        <f t="shared" si="13"/>
        <v>9.879030239083537</v>
      </c>
      <c r="AB59" s="2">
        <f t="shared" si="29"/>
        <v>8.141365031023575</v>
      </c>
      <c r="AC59" s="2">
        <f t="shared" si="19"/>
        <v>9.497988344113129</v>
      </c>
      <c r="AD59" s="2">
        <f t="shared" si="20"/>
        <v>998.3126396245723</v>
      </c>
      <c r="AE59" s="2">
        <f t="shared" si="21"/>
        <v>414.4001794049805</v>
      </c>
      <c r="AF59" s="2">
        <f t="shared" si="30"/>
        <v>999.4888345692588</v>
      </c>
      <c r="AH59" s="2">
        <f t="shared" si="22"/>
        <v>-96.255640566427</v>
      </c>
      <c r="AI59" s="2">
        <f t="shared" si="23"/>
        <v>0</v>
      </c>
      <c r="AJ59" s="2">
        <f t="shared" si="24"/>
        <v>0</v>
      </c>
      <c r="AK59" s="2">
        <f t="shared" si="25"/>
        <v>0</v>
      </c>
    </row>
    <row r="60" spans="2:37" ht="11.25">
      <c r="B60" s="2">
        <f t="shared" si="0"/>
        <v>0.41887902047863906</v>
      </c>
      <c r="C60" s="1">
        <f t="shared" si="26"/>
        <v>24</v>
      </c>
      <c r="D60" s="2">
        <f t="shared" si="27"/>
        <v>62.366285271622694</v>
      </c>
      <c r="E60" s="2">
        <f t="shared" si="28"/>
        <v>36.95276010266058</v>
      </c>
      <c r="F60" s="2">
        <f t="shared" si="1"/>
        <v>68.99835965838888</v>
      </c>
      <c r="G60" s="2">
        <f t="shared" si="14"/>
        <v>81.6021148964394</v>
      </c>
      <c r="I60" s="2">
        <f t="shared" si="2"/>
        <v>36.95276010266058</v>
      </c>
      <c r="J60" s="2">
        <f t="shared" si="3"/>
        <v>68.99835965838888</v>
      </c>
      <c r="L60" s="2">
        <f t="shared" si="15"/>
        <v>0</v>
      </c>
      <c r="M60" s="2">
        <f t="shared" si="16"/>
        <v>81.6021148964394</v>
      </c>
      <c r="O60" s="2">
        <f t="shared" si="4"/>
        <v>-2.736044848892314</v>
      </c>
      <c r="P60" s="2">
        <f t="shared" si="5"/>
        <v>0.33812396615052</v>
      </c>
      <c r="Q60" s="2">
        <f t="shared" si="6"/>
        <v>65.39135233115249</v>
      </c>
      <c r="R60" s="2">
        <f t="shared" si="7"/>
        <v>176.3824965060913</v>
      </c>
      <c r="S60" s="2">
        <f t="shared" si="8"/>
        <v>341.320097370938</v>
      </c>
      <c r="T60" s="2">
        <f t="shared" si="9"/>
        <v>620.9640715523161</v>
      </c>
      <c r="U60" s="2">
        <f t="shared" si="10"/>
        <v>-14.007535450731524</v>
      </c>
      <c r="W60" s="2">
        <f t="shared" si="11"/>
        <v>6.233201594319505</v>
      </c>
      <c r="X60" s="2">
        <f t="shared" si="17"/>
        <v>20.98022990940577</v>
      </c>
      <c r="Y60" s="2">
        <f t="shared" si="18"/>
        <v>9.341000180035559</v>
      </c>
      <c r="Z60" s="2">
        <f t="shared" si="12"/>
        <v>22.59503922915849</v>
      </c>
      <c r="AA60" s="2">
        <f t="shared" si="13"/>
        <v>10.202936833943538</v>
      </c>
      <c r="AB60" s="2">
        <f t="shared" si="29"/>
        <v>8.262135549159344</v>
      </c>
      <c r="AC60" s="2">
        <f t="shared" si="19"/>
        <v>9.742531805218935</v>
      </c>
      <c r="AD60" s="2">
        <f t="shared" si="20"/>
        <v>948.3953539584933</v>
      </c>
      <c r="AE60" s="2">
        <f t="shared" si="21"/>
        <v>432.48248395847037</v>
      </c>
      <c r="AF60" s="2">
        <f t="shared" si="30"/>
        <v>963.6930611683031</v>
      </c>
      <c r="AH60" s="2">
        <f t="shared" si="22"/>
        <v>-96.02110054121347</v>
      </c>
      <c r="AI60" s="2">
        <f t="shared" si="23"/>
        <v>0</v>
      </c>
      <c r="AJ60" s="2">
        <f t="shared" si="24"/>
        <v>0</v>
      </c>
      <c r="AK60" s="2">
        <f t="shared" si="25"/>
        <v>0</v>
      </c>
    </row>
    <row r="61" spans="2:37" ht="11.25">
      <c r="B61" s="2">
        <f t="shared" si="0"/>
        <v>0.4363323129985824</v>
      </c>
      <c r="C61" s="1">
        <f t="shared" si="26"/>
        <v>25</v>
      </c>
      <c r="D61" s="2">
        <f t="shared" si="27"/>
        <v>64.80146680024059</v>
      </c>
      <c r="E61" s="2">
        <f t="shared" si="28"/>
        <v>39.852537677086964</v>
      </c>
      <c r="F61" s="2">
        <f t="shared" si="1"/>
        <v>69.29782669904867</v>
      </c>
      <c r="G61" s="2">
        <f t="shared" si="14"/>
        <v>82.19063642923477</v>
      </c>
      <c r="I61" s="2">
        <f t="shared" si="2"/>
        <v>39.852537677086964</v>
      </c>
      <c r="J61" s="2">
        <f t="shared" si="3"/>
        <v>69.29782669904867</v>
      </c>
      <c r="L61" s="2">
        <f t="shared" si="15"/>
        <v>0</v>
      </c>
      <c r="M61" s="2">
        <f t="shared" si="16"/>
        <v>82.19063642923477</v>
      </c>
      <c r="O61" s="2">
        <f t="shared" si="4"/>
        <v>-2.9995845324726806</v>
      </c>
      <c r="P61" s="2">
        <f t="shared" si="5"/>
        <v>0.3436769117388506</v>
      </c>
      <c r="Q61" s="2">
        <f t="shared" si="6"/>
        <v>66.12252053315962</v>
      </c>
      <c r="R61" s="2">
        <f t="shared" si="7"/>
        <v>195.24785429398003</v>
      </c>
      <c r="S61" s="2">
        <f t="shared" si="8"/>
        <v>369.9509744852564</v>
      </c>
      <c r="T61" s="2">
        <f t="shared" si="9"/>
        <v>635.0274962589472</v>
      </c>
      <c r="U61" s="2">
        <f t="shared" si="10"/>
        <v>-17.87203530889087</v>
      </c>
      <c r="W61" s="2">
        <f t="shared" si="11"/>
        <v>6.52830721416998</v>
      </c>
      <c r="X61" s="2">
        <f t="shared" si="17"/>
        <v>20.50055118428831</v>
      </c>
      <c r="Y61" s="2">
        <f t="shared" si="18"/>
        <v>9.559564013632164</v>
      </c>
      <c r="Z61" s="2">
        <f t="shared" si="12"/>
        <v>23.204321691481475</v>
      </c>
      <c r="AA61" s="2">
        <f t="shared" si="13"/>
        <v>10.533011570809952</v>
      </c>
      <c r="AB61" s="2">
        <f t="shared" si="29"/>
        <v>8.375201313005315</v>
      </c>
      <c r="AC61" s="2">
        <f t="shared" si="19"/>
        <v>9.986282615738968</v>
      </c>
      <c r="AD61" s="2">
        <f t="shared" si="20"/>
        <v>900.5740198530236</v>
      </c>
      <c r="AE61" s="2">
        <f t="shared" si="21"/>
        <v>450.36509679630365</v>
      </c>
      <c r="AF61" s="2">
        <f t="shared" si="30"/>
        <v>930.7455670939496</v>
      </c>
      <c r="AH61" s="2">
        <f t="shared" si="22"/>
        <v>-95.76648937669634</v>
      </c>
      <c r="AI61" s="2">
        <f t="shared" si="23"/>
        <v>0</v>
      </c>
      <c r="AJ61" s="2">
        <f t="shared" si="24"/>
        <v>0</v>
      </c>
      <c r="AK61" s="2">
        <f t="shared" si="25"/>
        <v>0</v>
      </c>
    </row>
    <row r="62" spans="2:37" ht="11.25">
      <c r="B62" s="2">
        <f t="shared" si="0"/>
        <v>0.4537856055185257</v>
      </c>
      <c r="C62" s="1">
        <f t="shared" si="26"/>
        <v>26</v>
      </c>
      <c r="D62" s="2">
        <f t="shared" si="27"/>
        <v>67.21690917432521</v>
      </c>
      <c r="E62" s="2">
        <f t="shared" si="28"/>
        <v>43.007986490392256</v>
      </c>
      <c r="F62" s="2">
        <f t="shared" si="1"/>
        <v>69.43134165332167</v>
      </c>
      <c r="G62" s="2">
        <f t="shared" si="14"/>
        <v>0</v>
      </c>
      <c r="I62" s="2">
        <f t="shared" si="2"/>
        <v>43.007986490392256</v>
      </c>
      <c r="J62" s="2">
        <f t="shared" si="3"/>
        <v>69.43134165332167</v>
      </c>
      <c r="L62" s="2">
        <f t="shared" si="15"/>
        <v>0</v>
      </c>
      <c r="M62" s="2">
        <f t="shared" si="16"/>
        <v>0</v>
      </c>
      <c r="O62" s="2">
        <f t="shared" si="4"/>
        <v>-3.263048930973424</v>
      </c>
      <c r="P62" s="2">
        <f t="shared" si="5"/>
        <v>0.34958882060952073</v>
      </c>
      <c r="Q62" s="2">
        <f t="shared" si="6"/>
        <v>66.89083062739736</v>
      </c>
      <c r="R62" s="2">
        <f t="shared" si="7"/>
        <v>214.54581048433892</v>
      </c>
      <c r="S62" s="2">
        <f t="shared" si="8"/>
        <v>400.09462218469633</v>
      </c>
      <c r="T62" s="2">
        <f t="shared" si="9"/>
        <v>647.8212405337985</v>
      </c>
      <c r="U62" s="2">
        <f t="shared" si="10"/>
        <v>-22.377465191145927</v>
      </c>
      <c r="W62" s="2">
        <f t="shared" si="11"/>
        <v>6.8282562399220605</v>
      </c>
      <c r="X62" s="2">
        <f t="shared" si="17"/>
        <v>20.04522449482585</v>
      </c>
      <c r="Y62" s="2">
        <f t="shared" si="18"/>
        <v>9.776709231245224</v>
      </c>
      <c r="Z62" s="2">
        <f t="shared" si="12"/>
        <v>23.857003024383907</v>
      </c>
      <c r="AA62" s="2">
        <f t="shared" si="13"/>
        <v>10.869643882783684</v>
      </c>
      <c r="AB62" s="2">
        <f t="shared" si="29"/>
        <v>8.480735364563136</v>
      </c>
      <c r="AC62" s="2">
        <f t="shared" si="19"/>
        <v>10.229615213247866</v>
      </c>
      <c r="AD62" s="2">
        <f t="shared" si="20"/>
        <v>854.703988888989</v>
      </c>
      <c r="AE62" s="2">
        <f t="shared" si="21"/>
        <v>468.02182464002476</v>
      </c>
      <c r="AF62" s="2">
        <f t="shared" si="30"/>
        <v>900.3818117094962</v>
      </c>
      <c r="AH62" s="2">
        <f t="shared" si="22"/>
        <v>-95.49102336630274</v>
      </c>
      <c r="AI62" s="2">
        <f t="shared" si="23"/>
        <v>0</v>
      </c>
      <c r="AJ62" s="2">
        <f t="shared" si="24"/>
        <v>0</v>
      </c>
      <c r="AK62" s="2">
        <f t="shared" si="25"/>
        <v>0</v>
      </c>
    </row>
    <row r="63" spans="2:37" ht="11.25">
      <c r="B63" s="2">
        <f t="shared" si="0"/>
        <v>0.47123889803846897</v>
      </c>
      <c r="C63" s="1">
        <f t="shared" si="26"/>
        <v>27</v>
      </c>
      <c r="D63" s="2">
        <f t="shared" si="27"/>
        <v>69.6118766267305</v>
      </c>
      <c r="E63" s="2">
        <f t="shared" si="28"/>
        <v>0</v>
      </c>
      <c r="F63" s="2">
        <f t="shared" si="1"/>
        <v>69.41445396800819</v>
      </c>
      <c r="G63" s="2">
        <f t="shared" si="14"/>
        <v>0</v>
      </c>
      <c r="I63" s="2">
        <f t="shared" si="2"/>
        <v>46.45723984035096</v>
      </c>
      <c r="J63" s="2">
        <f t="shared" si="3"/>
        <v>69.41445396800819</v>
      </c>
      <c r="L63" s="2">
        <f t="shared" si="15"/>
        <v>0</v>
      </c>
      <c r="M63" s="2">
        <f t="shared" si="16"/>
        <v>0</v>
      </c>
      <c r="O63" s="2">
        <f t="shared" si="4"/>
        <v>-3.5263795227025003</v>
      </c>
      <c r="P63" s="2">
        <f t="shared" si="5"/>
        <v>0.35587992492004505</v>
      </c>
      <c r="Q63" s="2">
        <f t="shared" si="6"/>
        <v>67.69806928536914</v>
      </c>
      <c r="R63" s="2">
        <f t="shared" si="7"/>
        <v>234.30359292679407</v>
      </c>
      <c r="S63" s="2">
        <f t="shared" si="8"/>
        <v>431.79327765422187</v>
      </c>
      <c r="T63" s="2">
        <f t="shared" si="9"/>
        <v>659.3277896463957</v>
      </c>
      <c r="U63" s="2">
        <f t="shared" si="10"/>
        <v>-27.572524091355746</v>
      </c>
      <c r="W63" s="2">
        <f t="shared" si="11"/>
        <v>7.133356292922003</v>
      </c>
      <c r="X63" s="2">
        <f t="shared" si="17"/>
        <v>19.611863928738455</v>
      </c>
      <c r="Y63" s="2">
        <f t="shared" si="18"/>
        <v>9.992743783714035</v>
      </c>
      <c r="Z63" s="2">
        <f t="shared" si="12"/>
        <v>24.55917605917568</v>
      </c>
      <c r="AA63" s="2">
        <f t="shared" si="13"/>
        <v>11.213247325748323</v>
      </c>
      <c r="AB63" s="2">
        <f t="shared" si="29"/>
        <v>8.578889346431371</v>
      </c>
      <c r="AC63" s="2">
        <f t="shared" si="19"/>
        <v>10.472890113919794</v>
      </c>
      <c r="AD63" s="2">
        <f t="shared" si="20"/>
        <v>810.6626839697711</v>
      </c>
      <c r="AE63" s="2">
        <f t="shared" si="21"/>
        <v>485.4280803129423</v>
      </c>
      <c r="AF63" s="2">
        <f t="shared" si="30"/>
        <v>872.3721785730479</v>
      </c>
      <c r="AH63" s="2">
        <f t="shared" si="22"/>
        <v>-95.19392515604797</v>
      </c>
      <c r="AI63" s="2">
        <f t="shared" si="23"/>
        <v>0</v>
      </c>
      <c r="AJ63" s="2">
        <f t="shared" si="24"/>
        <v>0</v>
      </c>
      <c r="AK63" s="2">
        <f t="shared" si="25"/>
        <v>0</v>
      </c>
    </row>
    <row r="64" spans="2:37" ht="11.25">
      <c r="B64" s="2">
        <f t="shared" si="0"/>
        <v>0.4886921905584123</v>
      </c>
      <c r="C64" s="1">
        <f t="shared" si="26"/>
        <v>28</v>
      </c>
      <c r="D64" s="2">
        <f t="shared" si="27"/>
        <v>71.98563962716993</v>
      </c>
      <c r="E64" s="2">
        <f t="shared" si="28"/>
        <v>0</v>
      </c>
      <c r="F64" s="2">
        <f t="shared" si="1"/>
        <v>0</v>
      </c>
      <c r="G64" s="2">
        <f t="shared" si="14"/>
        <v>0</v>
      </c>
      <c r="I64" s="2">
        <f t="shared" si="2"/>
        <v>50.24620643497095</v>
      </c>
      <c r="J64" s="2">
        <f t="shared" si="3"/>
        <v>69.26088464520497</v>
      </c>
      <c r="L64" s="2">
        <f t="shared" si="15"/>
        <v>0</v>
      </c>
      <c r="M64" s="2">
        <f t="shared" si="16"/>
        <v>0</v>
      </c>
      <c r="O64" s="2">
        <f t="shared" si="4"/>
        <v>-3.789519423559641</v>
      </c>
      <c r="P64" s="2">
        <f t="shared" si="5"/>
        <v>0.36257229373915906</v>
      </c>
      <c r="Q64" s="2">
        <f t="shared" si="6"/>
        <v>68.54616433907289</v>
      </c>
      <c r="R64" s="2">
        <f t="shared" si="7"/>
        <v>254.5503171724559</v>
      </c>
      <c r="S64" s="2">
        <f t="shared" si="8"/>
        <v>465.091530176283</v>
      </c>
      <c r="T64" s="2">
        <f t="shared" si="9"/>
        <v>669.5330081958379</v>
      </c>
      <c r="U64" s="2">
        <f t="shared" si="10"/>
        <v>-33.50632920586863</v>
      </c>
      <c r="W64" s="2">
        <f t="shared" si="11"/>
        <v>7.443932043260703</v>
      </c>
      <c r="X64" s="2">
        <f t="shared" si="17"/>
        <v>19.198382040474527</v>
      </c>
      <c r="Y64" s="2">
        <f t="shared" si="18"/>
        <v>10.207960803560653</v>
      </c>
      <c r="Z64" s="2">
        <f t="shared" si="12"/>
        <v>25.31816929781591</v>
      </c>
      <c r="AA64" s="2">
        <f t="shared" si="13"/>
        <v>11.564261813404272</v>
      </c>
      <c r="AB64" s="2">
        <f t="shared" si="29"/>
        <v>8.669796262495073</v>
      </c>
      <c r="AC64" s="2">
        <f t="shared" si="19"/>
        <v>10.716457531517523</v>
      </c>
      <c r="AD64" s="2">
        <f t="shared" si="20"/>
        <v>768.3457486169953</v>
      </c>
      <c r="AE64" s="2">
        <f t="shared" si="21"/>
        <v>502.56096452863034</v>
      </c>
      <c r="AF64" s="2">
        <f t="shared" si="30"/>
        <v>846.5162953036261</v>
      </c>
      <c r="AH64" s="2">
        <f t="shared" si="22"/>
        <v>-94.8744239813249</v>
      </c>
      <c r="AI64" s="2">
        <f t="shared" si="23"/>
        <v>0</v>
      </c>
      <c r="AJ64" s="2">
        <f t="shared" si="24"/>
        <v>0</v>
      </c>
      <c r="AK64" s="2">
        <f t="shared" si="25"/>
        <v>0</v>
      </c>
    </row>
    <row r="65" spans="2:37" ht="11.25">
      <c r="B65" s="2">
        <f t="shared" si="0"/>
        <v>0.5061454830783556</v>
      </c>
      <c r="C65" s="1">
        <f t="shared" si="26"/>
        <v>29</v>
      </c>
      <c r="D65" s="2">
        <f t="shared" si="27"/>
        <v>74.33747510443835</v>
      </c>
      <c r="E65" s="2">
        <f t="shared" si="28"/>
        <v>0</v>
      </c>
      <c r="F65" s="2">
        <f t="shared" si="1"/>
        <v>0</v>
      </c>
      <c r="G65" s="2">
        <f t="shared" si="14"/>
        <v>0</v>
      </c>
      <c r="I65" s="2">
        <f t="shared" si="2"/>
        <v>54.43074634243853</v>
      </c>
      <c r="J65" s="2">
        <f t="shared" si="3"/>
        <v>68.9828237056182</v>
      </c>
      <c r="L65" s="2">
        <f t="shared" si="15"/>
        <v>0</v>
      </c>
      <c r="M65" s="2">
        <f t="shared" si="16"/>
        <v>0</v>
      </c>
      <c r="O65" s="2">
        <f t="shared" si="4"/>
        <v>-4.05241352314853</v>
      </c>
      <c r="P65" s="2">
        <f t="shared" si="5"/>
        <v>0.3696900150673789</v>
      </c>
      <c r="Q65" s="2">
        <f t="shared" si="6"/>
        <v>69.43719776026997</v>
      </c>
      <c r="R65" s="2">
        <f t="shared" si="7"/>
        <v>275.3171693188212</v>
      </c>
      <c r="S65" s="2">
        <f t="shared" si="8"/>
        <v>500.0367874967814</v>
      </c>
      <c r="T65" s="2">
        <f t="shared" si="9"/>
        <v>678.4261735537499</v>
      </c>
      <c r="U65" s="2">
        <f t="shared" si="10"/>
        <v>-40.22856627803717</v>
      </c>
      <c r="W65" s="2">
        <f t="shared" si="11"/>
        <v>7.760326720338766</v>
      </c>
      <c r="X65" s="2">
        <f t="shared" si="17"/>
        <v>18.80294287280703</v>
      </c>
      <c r="Y65" s="2">
        <f t="shared" si="18"/>
        <v>10.422641428346267</v>
      </c>
      <c r="Z65" s="2">
        <f t="shared" si="12"/>
        <v>26.14288982953334</v>
      </c>
      <c r="AA65" s="2">
        <f t="shared" si="13"/>
        <v>11.923156088044506</v>
      </c>
      <c r="AB65" s="2">
        <f t="shared" si="29"/>
        <v>8.753572777536625</v>
      </c>
      <c r="AC65" s="2">
        <f t="shared" si="19"/>
        <v>10.960660611019245</v>
      </c>
      <c r="AD65" s="2">
        <f t="shared" si="20"/>
        <v>727.6639256826738</v>
      </c>
      <c r="AE65" s="2">
        <f t="shared" si="21"/>
        <v>519.3993468789058</v>
      </c>
      <c r="AF65" s="2">
        <f t="shared" si="30"/>
        <v>822.6384425294142</v>
      </c>
      <c r="AH65" s="2">
        <f t="shared" si="22"/>
        <v>-94.53175590168637</v>
      </c>
      <c r="AI65" s="2">
        <f t="shared" si="23"/>
        <v>0</v>
      </c>
      <c r="AJ65" s="2">
        <f t="shared" si="24"/>
        <v>0</v>
      </c>
      <c r="AK65" s="2">
        <f t="shared" si="25"/>
        <v>0</v>
      </c>
    </row>
    <row r="66" spans="2:37" ht="11.25">
      <c r="B66" s="2">
        <f t="shared" si="0"/>
        <v>0.5235987755982988</v>
      </c>
      <c r="C66" s="1">
        <f t="shared" si="26"/>
        <v>30</v>
      </c>
      <c r="D66" s="2">
        <f t="shared" si="27"/>
        <v>76.66666666666666</v>
      </c>
      <c r="E66" s="2">
        <f t="shared" si="28"/>
        <v>0</v>
      </c>
      <c r="F66" s="2">
        <f t="shared" si="1"/>
        <v>0</v>
      </c>
      <c r="G66" s="2">
        <f t="shared" si="14"/>
        <v>0</v>
      </c>
      <c r="I66" s="2">
        <f t="shared" si="2"/>
        <v>59.07963453382816</v>
      </c>
      <c r="J66" s="2">
        <f t="shared" si="3"/>
        <v>68.59117292238575</v>
      </c>
      <c r="L66" s="2">
        <f t="shared" si="15"/>
        <v>0</v>
      </c>
      <c r="M66" s="2">
        <f t="shared" si="16"/>
        <v>0</v>
      </c>
      <c r="O66" s="2">
        <f t="shared" si="4"/>
        <v>-4.315008632858395</v>
      </c>
      <c r="P66" s="2">
        <f t="shared" si="5"/>
        <v>0.3772594006715611</v>
      </c>
      <c r="Q66" s="2">
        <f t="shared" si="6"/>
        <v>70.37342015411666</v>
      </c>
      <c r="R66" s="2">
        <f t="shared" si="7"/>
        <v>296.6376097178698</v>
      </c>
      <c r="S66" s="2">
        <f t="shared" si="8"/>
        <v>536.6798004413846</v>
      </c>
      <c r="T66" s="2">
        <f t="shared" si="9"/>
        <v>686</v>
      </c>
      <c r="U66" s="2">
        <f t="shared" si="10"/>
        <v>-47.789668374476726</v>
      </c>
      <c r="W66" s="2">
        <f t="shared" si="11"/>
        <v>8.08290376865476</v>
      </c>
      <c r="X66" s="2">
        <f t="shared" si="17"/>
        <v>18.42392365914801</v>
      </c>
      <c r="Y66" s="2">
        <f t="shared" si="18"/>
        <v>10.637057284138217</v>
      </c>
      <c r="Z66" s="2">
        <f t="shared" si="12"/>
        <v>27.044290076095667</v>
      </c>
      <c r="AA66" s="2">
        <f t="shared" si="13"/>
        <v>12.290430457723373</v>
      </c>
      <c r="AB66" s="2">
        <f t="shared" si="29"/>
        <v>8.830321140914606</v>
      </c>
      <c r="AC66" s="2">
        <f t="shared" si="19"/>
        <v>11.205838372761113</v>
      </c>
      <c r="AD66" s="2">
        <f t="shared" si="20"/>
        <v>688.540506743557</v>
      </c>
      <c r="AE66" s="2">
        <f t="shared" si="21"/>
        <v>535.923946310692</v>
      </c>
      <c r="AF66" s="2">
        <f t="shared" si="30"/>
        <v>800.5838137362974</v>
      </c>
      <c r="AH66" s="2">
        <f t="shared" si="22"/>
        <v>-94.16516403354896</v>
      </c>
      <c r="AI66" s="2">
        <f t="shared" si="23"/>
        <v>0</v>
      </c>
      <c r="AJ66" s="2">
        <f t="shared" si="24"/>
        <v>0</v>
      </c>
      <c r="AK66" s="2">
        <f t="shared" si="25"/>
        <v>0</v>
      </c>
    </row>
    <row r="67" spans="2:37" ht="11.25">
      <c r="B67" s="2">
        <f t="shared" si="0"/>
        <v>0.5410520681182421</v>
      </c>
      <c r="C67" s="1">
        <f t="shared" si="26"/>
        <v>31</v>
      </c>
      <c r="D67" s="2">
        <f t="shared" si="27"/>
        <v>0</v>
      </c>
      <c r="E67" s="2">
        <f t="shared" si="28"/>
        <v>0</v>
      </c>
      <c r="F67" s="2">
        <f t="shared" si="1"/>
        <v>0</v>
      </c>
      <c r="G67" s="2">
        <f t="shared" si="14"/>
        <v>0</v>
      </c>
      <c r="I67" s="2">
        <f t="shared" si="2"/>
        <v>64.27867238980568</v>
      </c>
      <c r="J67" s="2">
        <f t="shared" si="3"/>
        <v>68.09574550193545</v>
      </c>
      <c r="L67" s="2">
        <f t="shared" si="15"/>
        <v>0</v>
      </c>
      <c r="M67" s="2">
        <f t="shared" si="16"/>
        <v>0</v>
      </c>
      <c r="O67" s="2">
        <f aca="true" t="shared" si="31" ref="O67:O81">(-Q67+SQRT(Q67*Q67-4*P67*R67))/(2*P67)</f>
        <v>-4.577253647360882</v>
      </c>
      <c r="P67" s="2">
        <f t="shared" si="5"/>
        <v>0.3853092169854029</v>
      </c>
      <c r="Q67" s="2">
        <f t="shared" si="6"/>
        <v>71.35726697409902</v>
      </c>
      <c r="R67" s="2">
        <f t="shared" si="7"/>
        <v>318.54760042361175</v>
      </c>
      <c r="S67" s="2">
        <f t="shared" si="8"/>
        <v>575.0752533718932</v>
      </c>
      <c r="T67" s="2">
        <f aca="true" t="shared" si="32" ref="T67:T81">$D$16*$D$16*$D$16*SIN(B67)*COS(B67)*COS(B67)/12</f>
        <v>692.2506534866233</v>
      </c>
      <c r="U67" s="2">
        <f t="shared" si="10"/>
        <v>-56.24102667099002</v>
      </c>
      <c r="W67" s="2">
        <f t="shared" si="11"/>
        <v>8.412048666385845</v>
      </c>
      <c r="X67" s="2">
        <f t="shared" si="17"/>
        <v>18.05988336923442</v>
      </c>
      <c r="Y67" s="2">
        <f t="shared" si="18"/>
        <v>10.851472700803736</v>
      </c>
      <c r="Z67" s="2">
        <f t="shared" si="12"/>
        <v>28.03601493163371</v>
      </c>
      <c r="AA67" s="2">
        <f t="shared" si="13"/>
        <v>12.666619835050984</v>
      </c>
      <c r="AB67" s="2">
        <f t="shared" si="29"/>
        <v>8.900130800876914</v>
      </c>
      <c r="AC67" s="2">
        <f t="shared" si="19"/>
        <v>11.452328445728787</v>
      </c>
      <c r="AD67" s="2">
        <f t="shared" si="20"/>
        <v>650.9092322390632</v>
      </c>
      <c r="AE67" s="2">
        <f t="shared" si="21"/>
        <v>552.1174113735213</v>
      </c>
      <c r="AF67" s="2">
        <f t="shared" si="30"/>
        <v>780.2154459792213</v>
      </c>
      <c r="AH67" s="2">
        <f t="shared" si="22"/>
        <v>-93.77389878074692</v>
      </c>
      <c r="AI67" s="2">
        <f t="shared" si="23"/>
        <v>0</v>
      </c>
      <c r="AJ67" s="2">
        <f t="shared" si="24"/>
        <v>0</v>
      </c>
      <c r="AK67" s="2">
        <f t="shared" si="25"/>
        <v>0</v>
      </c>
    </row>
    <row r="68" spans="2:37" ht="11.25">
      <c r="B68" s="2">
        <f t="shared" si="0"/>
        <v>0.5585053606381855</v>
      </c>
      <c r="C68" s="1">
        <f t="shared" si="26"/>
        <v>32</v>
      </c>
      <c r="D68" s="2">
        <f t="shared" si="27"/>
        <v>0</v>
      </c>
      <c r="E68" s="2">
        <f t="shared" si="28"/>
        <v>0</v>
      </c>
      <c r="F68" s="2">
        <f t="shared" si="1"/>
        <v>0</v>
      </c>
      <c r="G68" s="2">
        <f t="shared" si="14"/>
        <v>0</v>
      </c>
      <c r="I68" s="2">
        <f t="shared" si="2"/>
        <v>70.13651205199926</v>
      </c>
      <c r="J68" s="2">
        <f t="shared" si="3"/>
        <v>67.50543163237315</v>
      </c>
      <c r="L68" s="2">
        <f t="shared" si="15"/>
        <v>0</v>
      </c>
      <c r="M68" s="2">
        <f t="shared" si="16"/>
        <v>0</v>
      </c>
      <c r="O68" s="2">
        <f t="shared" si="31"/>
        <v>-4.839099721177336</v>
      </c>
      <c r="P68" s="2">
        <f t="shared" si="5"/>
        <v>0.39387094586874444</v>
      </c>
      <c r="Q68" s="2">
        <f t="shared" si="6"/>
        <v>72.39137669838166</v>
      </c>
      <c r="R68" s="2">
        <f t="shared" si="7"/>
        <v>341.0858597147458</v>
      </c>
      <c r="S68" s="2">
        <f t="shared" si="8"/>
        <v>615.2824293277423</v>
      </c>
      <c r="T68" s="2">
        <f t="shared" si="32"/>
        <v>697.177756991076</v>
      </c>
      <c r="U68" s="2">
        <f t="shared" si="10"/>
        <v>-65.63523735289779</v>
      </c>
      <c r="W68" s="2">
        <f t="shared" si="11"/>
        <v>8.748170926730584</v>
      </c>
      <c r="X68" s="2">
        <f t="shared" si="17"/>
        <v>17.709536695004573</v>
      </c>
      <c r="Y68" s="2">
        <f t="shared" si="18"/>
        <v>11.06614671722196</v>
      </c>
      <c r="Z68" s="2">
        <f t="shared" si="12"/>
        <v>29.135317935808725</v>
      </c>
      <c r="AA68" s="2">
        <f t="shared" si="13"/>
        <v>13.052297118222771</v>
      </c>
      <c r="AB68" s="2">
        <f t="shared" si="29"/>
        <v>8.963079761929443</v>
      </c>
      <c r="AC68" s="2">
        <f t="shared" si="19"/>
        <v>11.700469656089322</v>
      </c>
      <c r="AD68" s="2">
        <f t="shared" si="20"/>
        <v>614.7125508111012</v>
      </c>
      <c r="AE68" s="2">
        <f t="shared" si="21"/>
        <v>567.964400539816</v>
      </c>
      <c r="AF68" s="2">
        <f t="shared" si="30"/>
        <v>761.4116839864187</v>
      </c>
      <c r="AH68" s="2">
        <f t="shared" si="22"/>
        <v>-93.35721806286652</v>
      </c>
      <c r="AI68" s="2">
        <f t="shared" si="23"/>
        <v>0</v>
      </c>
      <c r="AJ68" s="2">
        <f t="shared" si="24"/>
        <v>0</v>
      </c>
      <c r="AK68" s="2">
        <f t="shared" si="25"/>
        <v>0</v>
      </c>
    </row>
    <row r="69" spans="2:37" ht="11.25">
      <c r="B69" s="2">
        <f t="shared" si="0"/>
        <v>0.5759586531581288</v>
      </c>
      <c r="C69" s="1">
        <f t="shared" si="26"/>
        <v>33</v>
      </c>
      <c r="D69" s="2">
        <f t="shared" si="27"/>
        <v>0</v>
      </c>
      <c r="E69" s="2">
        <f t="shared" si="28"/>
        <v>0</v>
      </c>
      <c r="F69" s="2">
        <f t="shared" si="1"/>
        <v>0</v>
      </c>
      <c r="G69" s="2">
        <f t="shared" si="14"/>
        <v>0</v>
      </c>
      <c r="I69" s="2">
        <f t="shared" si="2"/>
        <v>76.79310528831498</v>
      </c>
      <c r="J69" s="2">
        <f t="shared" si="3"/>
        <v>66.82833678164029</v>
      </c>
      <c r="L69" s="2">
        <f t="shared" si="15"/>
        <v>0</v>
      </c>
      <c r="M69" s="2">
        <f t="shared" si="16"/>
        <v>0</v>
      </c>
      <c r="O69" s="2">
        <f t="shared" si="31"/>
        <v>-5.100500462216551</v>
      </c>
      <c r="P69" s="2">
        <f t="shared" si="5"/>
        <v>0.40297907966122865</v>
      </c>
      <c r="Q69" s="2">
        <f t="shared" si="6"/>
        <v>73.47861124693682</v>
      </c>
      <c r="R69" s="2">
        <f t="shared" si="7"/>
        <v>364.2941475719171</v>
      </c>
      <c r="S69" s="2">
        <f t="shared" si="8"/>
        <v>657.3659601925467</v>
      </c>
      <c r="T69" s="2">
        <f t="shared" si="32"/>
        <v>700.7843864457154</v>
      </c>
      <c r="U69" s="2">
        <f t="shared" si="10"/>
        <v>-76.02638935830747</v>
      </c>
      <c r="W69" s="2">
        <f t="shared" si="11"/>
        <v>9.091706304765149</v>
      </c>
      <c r="X69" s="2">
        <f t="shared" si="17"/>
        <v>17.371732394889086</v>
      </c>
      <c r="Y69" s="2">
        <f t="shared" si="18"/>
        <v>11.281334924236148</v>
      </c>
      <c r="Z69" s="2">
        <f t="shared" si="12"/>
        <v>30.364389492723827</v>
      </c>
      <c r="AA69" s="2">
        <f t="shared" si="13"/>
        <v>13.44807696121779</v>
      </c>
      <c r="AB69" s="2">
        <f t="shared" si="29"/>
        <v>9.019235726795714</v>
      </c>
      <c r="AC69" s="2">
        <f t="shared" si="19"/>
        <v>11.950604528080135</v>
      </c>
      <c r="AD69" s="2">
        <f t="shared" si="20"/>
        <v>579.9001673210031</v>
      </c>
      <c r="AE69" s="2">
        <f t="shared" si="21"/>
        <v>583.4516629436486</v>
      </c>
      <c r="AF69" s="2">
        <f t="shared" si="30"/>
        <v>744.0640716986061</v>
      </c>
      <c r="AH69" s="2">
        <f t="shared" si="22"/>
        <v>-92.91438754129089</v>
      </c>
      <c r="AI69" s="2">
        <f t="shared" si="23"/>
        <v>0</v>
      </c>
      <c r="AJ69" s="2">
        <f t="shared" si="24"/>
        <v>0</v>
      </c>
      <c r="AK69" s="2">
        <f t="shared" si="25"/>
        <v>0</v>
      </c>
    </row>
    <row r="70" spans="2:37" ht="11.25">
      <c r="B70" s="2">
        <f t="shared" si="0"/>
        <v>0.5934119456780721</v>
      </c>
      <c r="C70" s="1">
        <f t="shared" si="26"/>
        <v>34</v>
      </c>
      <c r="D70" s="2">
        <f t="shared" si="27"/>
        <v>0</v>
      </c>
      <c r="E70" s="2">
        <f t="shared" si="28"/>
        <v>0</v>
      </c>
      <c r="F70" s="2">
        <f t="shared" si="1"/>
        <v>0</v>
      </c>
      <c r="G70" s="2">
        <f t="shared" si="14"/>
        <v>0</v>
      </c>
      <c r="I70" s="2">
        <f t="shared" si="2"/>
        <v>84.43229810764976</v>
      </c>
      <c r="J70" s="2">
        <f t="shared" si="3"/>
        <v>66.07189810507815</v>
      </c>
      <c r="L70" s="2">
        <f t="shared" si="15"/>
        <v>0</v>
      </c>
      <c r="M70" s="2">
        <f t="shared" si="16"/>
        <v>0</v>
      </c>
      <c r="O70" s="2">
        <f t="shared" si="31"/>
        <v>-5.361412144469155</v>
      </c>
      <c r="P70" s="2">
        <f t="shared" si="5"/>
        <v>0.41267145573197916</v>
      </c>
      <c r="Q70" s="2">
        <f t="shared" si="6"/>
        <v>74.62207896543423</v>
      </c>
      <c r="R70" s="2">
        <f t="shared" si="7"/>
        <v>388.21758663491636</v>
      </c>
      <c r="S70" s="2">
        <f t="shared" si="8"/>
        <v>701.3966740107868</v>
      </c>
      <c r="T70" s="2">
        <f t="shared" si="32"/>
        <v>703.0770572562152</v>
      </c>
      <c r="U70" s="2">
        <f t="shared" si="10"/>
        <v>-87.47039843324349</v>
      </c>
      <c r="W70" s="2">
        <f t="shared" si="11"/>
        <v>9.443119235793974</v>
      </c>
      <c r="X70" s="2">
        <f t="shared" si="17"/>
        <v>17.045435155139305</v>
      </c>
      <c r="Y70" s="2">
        <f t="shared" si="18"/>
        <v>11.497291185426773</v>
      </c>
      <c r="Z70" s="2">
        <f t="shared" si="12"/>
        <v>31.752335702087905</v>
      </c>
      <c r="AA70" s="2">
        <f t="shared" si="13"/>
        <v>13.854619987561165</v>
      </c>
      <c r="AB70" s="2">
        <f t="shared" si="29"/>
        <v>9.068657056034747</v>
      </c>
      <c r="AC70" s="2">
        <f t="shared" si="19"/>
        <v>12.203081748176162</v>
      </c>
      <c r="AD70" s="2">
        <f t="shared" si="20"/>
        <v>546.427824734429</v>
      </c>
      <c r="AE70" s="2">
        <f t="shared" si="21"/>
        <v>598.5681199477589</v>
      </c>
      <c r="AF70" s="2">
        <f t="shared" si="30"/>
        <v>728.0755888556791</v>
      </c>
      <c r="AH70" s="2">
        <f t="shared" si="22"/>
        <v>-92.4446808428867</v>
      </c>
      <c r="AI70" s="2">
        <f t="shared" si="23"/>
        <v>0</v>
      </c>
      <c r="AJ70" s="2">
        <f t="shared" si="24"/>
        <v>0</v>
      </c>
      <c r="AK70" s="2">
        <f t="shared" si="25"/>
        <v>0</v>
      </c>
    </row>
    <row r="71" spans="2:37" ht="11.25">
      <c r="B71" s="2">
        <f t="shared" si="0"/>
        <v>0.6108652381980153</v>
      </c>
      <c r="C71" s="1">
        <f t="shared" si="26"/>
        <v>35</v>
      </c>
      <c r="D71" s="2">
        <f t="shared" si="27"/>
        <v>0</v>
      </c>
      <c r="E71" s="2">
        <f t="shared" si="28"/>
        <v>0</v>
      </c>
      <c r="F71" s="2">
        <f t="shared" si="1"/>
        <v>0</v>
      </c>
      <c r="G71" s="2">
        <f t="shared" si="14"/>
        <v>0</v>
      </c>
      <c r="I71" s="2">
        <f t="shared" si="2"/>
        <v>93.30120906277904</v>
      </c>
      <c r="J71" s="2">
        <f t="shared" si="3"/>
        <v>65.24298317417656</v>
      </c>
      <c r="L71" s="2">
        <f t="shared" si="15"/>
        <v>0</v>
      </c>
      <c r="M71" s="2">
        <f t="shared" si="16"/>
        <v>0</v>
      </c>
      <c r="O71" s="2">
        <f t="shared" si="31"/>
        <v>-5.6217939423793215</v>
      </c>
      <c r="P71" s="2">
        <f t="shared" si="5"/>
        <v>0.4229896366432335</v>
      </c>
      <c r="Q71" s="2">
        <f t="shared" si="6"/>
        <v>75.82516055740756</v>
      </c>
      <c r="R71" s="2">
        <f t="shared" si="7"/>
        <v>412.90502393474543</v>
      </c>
      <c r="S71" s="2">
        <f t="shared" si="8"/>
        <v>747.4525537182105</v>
      </c>
      <c r="T71" s="2">
        <f t="shared" si="32"/>
        <v>704.0657014474123</v>
      </c>
      <c r="U71" s="2">
        <f t="shared" si="10"/>
        <v>-100.02539384858291</v>
      </c>
      <c r="W71" s="2">
        <f t="shared" si="11"/>
        <v>9.802905534935936</v>
      </c>
      <c r="X71" s="2">
        <f t="shared" si="17"/>
        <v>16.72971030836363</v>
      </c>
      <c r="Y71" s="2">
        <f t="shared" si="18"/>
        <v>11.7142692699809</v>
      </c>
      <c r="Z71" s="2">
        <f t="shared" si="12"/>
        <v>33.3382213851116</v>
      </c>
      <c r="AA71" s="2">
        <f t="shared" si="13"/>
        <v>14.272637510878985</v>
      </c>
      <c r="AB71" s="2">
        <f t="shared" si="29"/>
        <v>9.11139357172557</v>
      </c>
      <c r="AC71" s="2">
        <f t="shared" si="19"/>
        <v>12.458258639497588</v>
      </c>
      <c r="AD71" s="2">
        <f t="shared" si="20"/>
        <v>514.2562769298203</v>
      </c>
      <c r="AE71" s="2">
        <f t="shared" si="21"/>
        <v>613.3049480324706</v>
      </c>
      <c r="AF71" s="2">
        <f t="shared" si="30"/>
        <v>713.3591680447073</v>
      </c>
      <c r="AH71" s="2">
        <f t="shared" si="22"/>
        <v>-91.94737978126435</v>
      </c>
      <c r="AI71" s="2">
        <f t="shared" si="23"/>
        <v>0</v>
      </c>
      <c r="AJ71" s="2">
        <f t="shared" si="24"/>
        <v>0</v>
      </c>
      <c r="AK71" s="2">
        <f t="shared" si="25"/>
        <v>0</v>
      </c>
    </row>
    <row r="72" spans="2:37" ht="11.25">
      <c r="B72" s="2">
        <f t="shared" si="0"/>
        <v>0.6283185307179586</v>
      </c>
      <c r="C72" s="1">
        <f t="shared" si="26"/>
        <v>36</v>
      </c>
      <c r="D72" s="2">
        <f t="shared" si="27"/>
        <v>0</v>
      </c>
      <c r="E72" s="2">
        <f t="shared" si="28"/>
        <v>0</v>
      </c>
      <c r="F72" s="2">
        <f t="shared" si="1"/>
        <v>0</v>
      </c>
      <c r="G72" s="2">
        <f t="shared" si="14"/>
        <v>0</v>
      </c>
      <c r="I72" s="2">
        <f t="shared" si="2"/>
        <v>103.74117587206182</v>
      </c>
      <c r="J72" s="2">
        <f t="shared" si="3"/>
        <v>64.34797436571455</v>
      </c>
      <c r="L72" s="2">
        <f t="shared" si="15"/>
        <v>0</v>
      </c>
      <c r="M72" s="2">
        <f t="shared" si="16"/>
        <v>0</v>
      </c>
      <c r="O72" s="2">
        <f t="shared" si="31"/>
        <v>-5.881608189807845</v>
      </c>
      <c r="P72" s="2">
        <f t="shared" si="5"/>
        <v>0.43397934314559594</v>
      </c>
      <c r="Q72" s="2">
        <f t="shared" si="6"/>
        <v>77.09153841261224</v>
      </c>
      <c r="R72" s="2">
        <f t="shared" si="7"/>
        <v>438.40943961566376</v>
      </c>
      <c r="S72" s="2">
        <f t="shared" si="8"/>
        <v>795.6198241192553</v>
      </c>
      <c r="T72" s="2">
        <f t="shared" si="32"/>
        <v>703.7636355007413</v>
      </c>
      <c r="U72" s="2">
        <f t="shared" si="10"/>
        <v>-113.75216517995726</v>
      </c>
      <c r="W72" s="2">
        <f t="shared" si="11"/>
        <v>10.171595392075053</v>
      </c>
      <c r="X72" s="2">
        <f t="shared" si="17"/>
        <v>16.42371088778279</v>
      </c>
      <c r="Y72" s="2">
        <f t="shared" si="18"/>
        <v>11.932524427638878</v>
      </c>
      <c r="Z72" s="2">
        <f t="shared" si="12"/>
        <v>35.175927265256774</v>
      </c>
      <c r="AA72" s="2">
        <f t="shared" si="13"/>
        <v>14.70289683596299</v>
      </c>
      <c r="AB72" s="2">
        <f t="shared" si="29"/>
        <v>9.14748722633124</v>
      </c>
      <c r="AC72" s="2">
        <f t="shared" si="19"/>
        <v>12.716503691335838</v>
      </c>
      <c r="AD72" s="2">
        <f t="shared" si="20"/>
        <v>483.3504185237956</v>
      </c>
      <c r="AE72" s="2">
        <f t="shared" si="21"/>
        <v>627.6556636043568</v>
      </c>
      <c r="AF72" s="2">
        <f t="shared" si="30"/>
        <v>699.8364411890789</v>
      </c>
      <c r="AH72" s="2">
        <f t="shared" si="22"/>
        <v>-91.42177457554473</v>
      </c>
      <c r="AI72" s="2">
        <f t="shared" si="23"/>
        <v>0</v>
      </c>
      <c r="AJ72" s="2">
        <f t="shared" si="24"/>
        <v>0</v>
      </c>
      <c r="AK72" s="2">
        <f t="shared" si="25"/>
        <v>0</v>
      </c>
    </row>
    <row r="73" spans="2:37" ht="11.25">
      <c r="B73" s="2">
        <f t="shared" si="0"/>
        <v>0.6457718232379019</v>
      </c>
      <c r="C73" s="1">
        <f t="shared" si="26"/>
        <v>37</v>
      </c>
      <c r="D73" s="2">
        <f t="shared" si="27"/>
        <v>0</v>
      </c>
      <c r="E73" s="2">
        <f t="shared" si="28"/>
        <v>0</v>
      </c>
      <c r="F73" s="2">
        <f t="shared" si="1"/>
        <v>0</v>
      </c>
      <c r="G73" s="2">
        <f t="shared" si="14"/>
        <v>0</v>
      </c>
      <c r="I73" s="2">
        <f t="shared" si="2"/>
        <v>116.23942314842793</v>
      </c>
      <c r="J73" s="2">
        <f t="shared" si="3"/>
        <v>63.392841582272204</v>
      </c>
      <c r="L73" s="2">
        <f t="shared" si="15"/>
        <v>0</v>
      </c>
      <c r="M73" s="2">
        <f t="shared" si="16"/>
        <v>0</v>
      </c>
      <c r="O73" s="2">
        <f t="shared" si="31"/>
        <v>-6.140820666964092</v>
      </c>
      <c r="P73" s="2">
        <f t="shared" si="5"/>
        <v>0.4456909485472318</v>
      </c>
      <c r="Q73" s="2">
        <f t="shared" si="6"/>
        <v>78.42522985916312</v>
      </c>
      <c r="R73" s="2">
        <f t="shared" si="7"/>
        <v>464.7884099666107</v>
      </c>
      <c r="S73" s="2">
        <f t="shared" si="8"/>
        <v>845.9941870431564</v>
      </c>
      <c r="T73" s="2">
        <f t="shared" si="32"/>
        <v>702.1875189729236</v>
      </c>
      <c r="U73" s="2">
        <f t="shared" si="10"/>
        <v>-128.7146778096419</v>
      </c>
      <c r="W73" s="2">
        <f t="shared" si="11"/>
        <v>10.549756701439119</v>
      </c>
      <c r="X73" s="2">
        <f t="shared" si="17"/>
        <v>16.12666660202008</v>
      </c>
      <c r="Y73" s="2">
        <f t="shared" si="18"/>
        <v>12.152314932609697</v>
      </c>
      <c r="Z73" s="2">
        <f t="shared" si="12"/>
        <v>37.342255615717896</v>
      </c>
      <c r="AA73" s="2">
        <f t="shared" si="13"/>
        <v>15.146227226560523</v>
      </c>
      <c r="AB73" s="2">
        <f t="shared" si="29"/>
        <v>9.176972653592436</v>
      </c>
      <c r="AC73" s="2">
        <f t="shared" si="19"/>
        <v>12.978199188237438</v>
      </c>
      <c r="AD73" s="2">
        <f t="shared" si="20"/>
        <v>453.6785447491529</v>
      </c>
      <c r="AE73" s="2">
        <f t="shared" si="21"/>
        <v>641.6162104489292</v>
      </c>
      <c r="AF73" s="2">
        <f t="shared" si="30"/>
        <v>687.4366748851078</v>
      </c>
      <c r="AH73" s="2">
        <f t="shared" si="22"/>
        <v>-90.86716406656508</v>
      </c>
      <c r="AI73" s="2">
        <f t="shared" si="23"/>
        <v>0</v>
      </c>
      <c r="AJ73" s="2">
        <f t="shared" si="24"/>
        <v>0</v>
      </c>
      <c r="AK73" s="2">
        <f t="shared" si="25"/>
        <v>0</v>
      </c>
    </row>
    <row r="74" spans="2:37" ht="11.25">
      <c r="B74" s="2">
        <f t="shared" si="0"/>
        <v>0.6632251157578452</v>
      </c>
      <c r="C74" s="1">
        <f t="shared" si="26"/>
        <v>38</v>
      </c>
      <c r="D74" s="2">
        <f t="shared" si="27"/>
        <v>0</v>
      </c>
      <c r="E74" s="2">
        <f t="shared" si="28"/>
        <v>0</v>
      </c>
      <c r="F74" s="2">
        <f t="shared" si="1"/>
        <v>0</v>
      </c>
      <c r="G74" s="2">
        <f t="shared" si="14"/>
        <v>0</v>
      </c>
      <c r="I74" s="2">
        <f t="shared" si="2"/>
        <v>131.5201208055337</v>
      </c>
      <c r="J74" s="2">
        <f t="shared" si="3"/>
        <v>62.38320546008487</v>
      </c>
      <c r="L74" s="2">
        <f t="shared" si="15"/>
        <v>0</v>
      </c>
      <c r="M74" s="2">
        <f t="shared" si="16"/>
        <v>0</v>
      </c>
      <c r="O74" s="2">
        <f t="shared" si="31"/>
        <v>-6.399400919232309</v>
      </c>
      <c r="P74" s="2">
        <f t="shared" si="5"/>
        <v>0.4581800446009444</v>
      </c>
      <c r="Q74" s="2">
        <f t="shared" si="6"/>
        <v>79.8306249630101</v>
      </c>
      <c r="R74" s="2">
        <f t="shared" si="7"/>
        <v>492.10463341159885</v>
      </c>
      <c r="S74" s="2">
        <f t="shared" si="8"/>
        <v>898.6822283593907</v>
      </c>
      <c r="T74" s="2">
        <f t="shared" si="32"/>
        <v>699.3573040108172</v>
      </c>
      <c r="U74" s="2">
        <f t="shared" si="10"/>
        <v>-144.98066731911842</v>
      </c>
      <c r="W74" s="2">
        <f t="shared" si="11"/>
        <v>10.937998771094042</v>
      </c>
      <c r="X74" s="2">
        <f t="shared" si="17"/>
        <v>15.837874397574375</v>
      </c>
      <c r="Y74" s="2">
        <f t="shared" si="18"/>
        <v>12.373903621243594</v>
      </c>
      <c r="Z74" s="2">
        <f t="shared" si="12"/>
        <v>39.95120942208248</v>
      </c>
      <c r="AA74" s="2">
        <f t="shared" si="13"/>
        <v>15.603526641051117</v>
      </c>
      <c r="AB74" s="2">
        <f t="shared" si="29"/>
        <v>9.19987761482248</v>
      </c>
      <c r="AC74" s="2">
        <f t="shared" si="19"/>
        <v>13.243743984174033</v>
      </c>
      <c r="AD74" s="2">
        <f t="shared" si="20"/>
        <v>425.21171979557465</v>
      </c>
      <c r="AE74" s="2">
        <f t="shared" si="21"/>
        <v>655.1850507033053</v>
      </c>
      <c r="AF74" s="2">
        <f t="shared" si="30"/>
        <v>676.0958620697611</v>
      </c>
      <c r="AH74" s="2">
        <f t="shared" si="22"/>
        <v>-90.28285593045908</v>
      </c>
      <c r="AI74" s="2">
        <f t="shared" si="23"/>
        <v>0</v>
      </c>
      <c r="AJ74" s="2">
        <f t="shared" si="24"/>
        <v>0</v>
      </c>
      <c r="AK74" s="2">
        <f t="shared" si="25"/>
        <v>0</v>
      </c>
    </row>
    <row r="75" spans="2:37" ht="11.25">
      <c r="B75" s="2">
        <f t="shared" si="0"/>
        <v>0.6806784082777885</v>
      </c>
      <c r="C75" s="1">
        <f t="shared" si="26"/>
        <v>39</v>
      </c>
      <c r="D75" s="2">
        <f t="shared" si="27"/>
        <v>0</v>
      </c>
      <c r="E75" s="2">
        <f t="shared" si="28"/>
        <v>0</v>
      </c>
      <c r="F75" s="2">
        <f t="shared" si="1"/>
        <v>0</v>
      </c>
      <c r="G75" s="2">
        <f t="shared" si="14"/>
        <v>0</v>
      </c>
      <c r="I75" s="2">
        <f t="shared" si="2"/>
        <v>150.716049264864</v>
      </c>
      <c r="J75" s="2">
        <f t="shared" si="3"/>
        <v>61.32439282124508</v>
      </c>
      <c r="L75" s="2">
        <f t="shared" si="15"/>
        <v>0</v>
      </c>
      <c r="M75" s="2">
        <f t="shared" si="16"/>
        <v>0</v>
      </c>
      <c r="O75" s="2">
        <f t="shared" si="31"/>
        <v>-6.657322612467834</v>
      </c>
      <c r="P75" s="2">
        <f t="shared" si="5"/>
        <v>0.47150809099712276</v>
      </c>
      <c r="Q75" s="2">
        <f t="shared" si="6"/>
        <v>81.31252961436158</v>
      </c>
      <c r="R75" s="2">
        <f t="shared" si="7"/>
        <v>520.4265297173145</v>
      </c>
      <c r="S75" s="2">
        <f t="shared" si="8"/>
        <v>953.8030250860902</v>
      </c>
      <c r="T75" s="2">
        <f t="shared" si="32"/>
        <v>695.2961759022725</v>
      </c>
      <c r="U75" s="2">
        <f t="shared" si="10"/>
        <v>-162.62232475859838</v>
      </c>
      <c r="W75" s="2">
        <f t="shared" si="11"/>
        <v>11.336976464730098</v>
      </c>
      <c r="X75" s="2">
        <f t="shared" si="17"/>
        <v>15.556690340358523</v>
      </c>
      <c r="Y75" s="2">
        <f t="shared" si="18"/>
        <v>12.597559446981332</v>
      </c>
      <c r="Z75" s="2">
        <f t="shared" si="12"/>
        <v>43.18090134503372</v>
      </c>
      <c r="AA75" s="2">
        <f t="shared" si="13"/>
        <v>16.07576935510945</v>
      </c>
      <c r="AB75" s="2">
        <f t="shared" si="29"/>
        <v>9.216223351092651</v>
      </c>
      <c r="AC75" s="2">
        <f t="shared" si="19"/>
        <v>13.51355646991303</v>
      </c>
      <c r="AD75" s="2">
        <f t="shared" si="20"/>
        <v>397.9232362144533</v>
      </c>
      <c r="AE75" s="2">
        <f t="shared" si="21"/>
        <v>668.3632604060409</v>
      </c>
      <c r="AF75" s="2">
        <f t="shared" si="30"/>
        <v>665.7559438077672</v>
      </c>
      <c r="AH75" s="2">
        <f t="shared" si="22"/>
        <v>-89.66816688954529</v>
      </c>
      <c r="AI75" s="2">
        <f t="shared" si="23"/>
        <v>0</v>
      </c>
      <c r="AJ75" s="2">
        <f t="shared" si="24"/>
        <v>0</v>
      </c>
      <c r="AK75" s="2">
        <f t="shared" si="25"/>
        <v>0</v>
      </c>
    </row>
    <row r="76" spans="2:37" ht="11.25">
      <c r="B76" s="2">
        <f t="shared" si="0"/>
        <v>0.6981317007977318</v>
      </c>
      <c r="C76" s="1">
        <f t="shared" si="26"/>
        <v>40</v>
      </c>
      <c r="D76" s="2">
        <f t="shared" si="27"/>
        <v>0</v>
      </c>
      <c r="E76" s="2">
        <f t="shared" si="28"/>
        <v>0</v>
      </c>
      <c r="F76" s="2">
        <f t="shared" si="1"/>
        <v>0</v>
      </c>
      <c r="G76" s="2">
        <f t="shared" si="14"/>
        <v>0</v>
      </c>
      <c r="I76" s="2">
        <f t="shared" si="2"/>
        <v>175.7214609672833</v>
      </c>
      <c r="J76" s="2">
        <f t="shared" si="3"/>
        <v>60.221485817066586</v>
      </c>
      <c r="L76" s="2">
        <f t="shared" si="15"/>
        <v>0</v>
      </c>
      <c r="M76" s="2">
        <f t="shared" si="16"/>
        <v>0</v>
      </c>
      <c r="O76" s="2">
        <f t="shared" si="31"/>
        <v>-6.9145639301126876</v>
      </c>
      <c r="P76" s="2">
        <f t="shared" si="5"/>
        <v>0.48574316291986597</v>
      </c>
      <c r="Q76" s="2">
        <f t="shared" si="6"/>
        <v>82.87621478158351</v>
      </c>
      <c r="R76" s="2">
        <f t="shared" si="7"/>
        <v>549.8289246295653</v>
      </c>
      <c r="S76" s="2">
        <f t="shared" si="8"/>
        <v>1011.4899863761154</v>
      </c>
      <c r="T76" s="2">
        <f t="shared" si="32"/>
        <v>690.0304848273939</v>
      </c>
      <c r="U76" s="2">
        <f t="shared" si="10"/>
        <v>-181.71708697546313</v>
      </c>
      <c r="W76" s="2">
        <f t="shared" si="11"/>
        <v>11.747394836481918</v>
      </c>
      <c r="X76" s="2">
        <f t="shared" si="17"/>
        <v>15.282522598145949</v>
      </c>
      <c r="Y76" s="2">
        <f t="shared" si="18"/>
        <v>12.823559075562711</v>
      </c>
      <c r="Z76" s="2">
        <f t="shared" si="12"/>
        <v>47.328846569073605</v>
      </c>
      <c r="AA76" s="2">
        <f t="shared" si="13"/>
        <v>16.56401461206854</v>
      </c>
      <c r="AB76" s="2">
        <f t="shared" si="29"/>
        <v>9.22602484936285</v>
      </c>
      <c r="AC76" s="2">
        <f t="shared" si="19"/>
        <v>13.78807778584094</v>
      </c>
      <c r="AD76" s="2">
        <f t="shared" si="20"/>
        <v>371.7881512804366</v>
      </c>
      <c r="AE76" s="2">
        <f t="shared" si="21"/>
        <v>681.1546308979031</v>
      </c>
      <c r="AF76" s="2">
        <f t="shared" si="30"/>
        <v>656.3641399421566</v>
      </c>
      <c r="AH76" s="2">
        <f t="shared" si="22"/>
        <v>-89.02242292046019</v>
      </c>
      <c r="AI76" s="2">
        <f t="shared" si="23"/>
        <v>0</v>
      </c>
      <c r="AJ76" s="2">
        <f t="shared" si="24"/>
        <v>0</v>
      </c>
      <c r="AK76" s="2">
        <f t="shared" si="25"/>
        <v>0</v>
      </c>
    </row>
    <row r="77" spans="2:37" ht="11.25">
      <c r="B77" s="2">
        <f t="shared" si="0"/>
        <v>0.715584993317675</v>
      </c>
      <c r="C77" s="1">
        <f t="shared" si="26"/>
        <v>41</v>
      </c>
      <c r="D77" s="2">
        <f t="shared" si="27"/>
        <v>0</v>
      </c>
      <c r="E77" s="2">
        <f t="shared" si="28"/>
        <v>0</v>
      </c>
      <c r="F77" s="2">
        <f t="shared" si="1"/>
        <v>0</v>
      </c>
      <c r="G77" s="2">
        <f t="shared" si="14"/>
        <v>0</v>
      </c>
      <c r="I77" s="2">
        <f t="shared" si="2"/>
        <v>210.00631675802933</v>
      </c>
      <c r="J77" s="2">
        <f t="shared" si="3"/>
        <v>59.079365967911656</v>
      </c>
      <c r="L77" s="2">
        <f t="shared" si="15"/>
        <v>0</v>
      </c>
      <c r="M77" s="2">
        <f t="shared" si="16"/>
        <v>0</v>
      </c>
      <c r="O77" s="2">
        <f t="shared" si="31"/>
        <v>-7.171108018404501</v>
      </c>
      <c r="P77" s="2">
        <f t="shared" si="5"/>
        <v>0.5009608140234996</v>
      </c>
      <c r="Q77" s="2">
        <f t="shared" si="6"/>
        <v>84.52747298495046</v>
      </c>
      <c r="R77" s="2">
        <f t="shared" si="7"/>
        <v>580.3938345324443</v>
      </c>
      <c r="S77" s="2">
        <f t="shared" si="8"/>
        <v>1071.8929689611516</v>
      </c>
      <c r="T77" s="2">
        <f t="shared" si="32"/>
        <v>683.5896689986994</v>
      </c>
      <c r="U77" s="2">
        <f t="shared" si="10"/>
        <v>-202.3485488452317</v>
      </c>
      <c r="W77" s="2">
        <f t="shared" si="11"/>
        <v>12.17001432942717</v>
      </c>
      <c r="X77" s="2">
        <f t="shared" si="17"/>
        <v>15.014825345661173</v>
      </c>
      <c r="Y77" s="2">
        <f t="shared" si="18"/>
        <v>13.052188543610196</v>
      </c>
      <c r="Z77" s="2">
        <f t="shared" si="12"/>
        <v>52.939513683142955</v>
      </c>
      <c r="AA77" s="2">
        <f t="shared" si="13"/>
        <v>17.06941646784612</v>
      </c>
      <c r="AB77" s="2">
        <f t="shared" si="29"/>
        <v>9.229291028512137</v>
      </c>
      <c r="AC77" s="2">
        <f t="shared" si="19"/>
        <v>14.067775338315906</v>
      </c>
      <c r="AD77" s="2">
        <f t="shared" si="20"/>
        <v>346.78288880338835</v>
      </c>
      <c r="AE77" s="2">
        <f t="shared" si="21"/>
        <v>693.5657776067767</v>
      </c>
      <c r="AF77" s="2">
        <f t="shared" si="30"/>
        <v>647.872371273955</v>
      </c>
      <c r="AH77" s="2">
        <f t="shared" si="22"/>
        <v>-88.34495945947218</v>
      </c>
      <c r="AI77" s="2">
        <f t="shared" si="23"/>
        <v>0</v>
      </c>
      <c r="AJ77" s="2">
        <f t="shared" si="24"/>
        <v>0</v>
      </c>
      <c r="AK77" s="2">
        <f t="shared" si="25"/>
        <v>0</v>
      </c>
    </row>
    <row r="78" spans="2:37" ht="11.25">
      <c r="B78" s="2">
        <f t="shared" si="0"/>
        <v>0.7330382858376184</v>
      </c>
      <c r="C78" s="1">
        <f t="shared" si="26"/>
        <v>42</v>
      </c>
      <c r="D78" s="2">
        <f t="shared" si="27"/>
        <v>0</v>
      </c>
      <c r="E78" s="2">
        <f t="shared" si="28"/>
        <v>0</v>
      </c>
      <c r="F78" s="2">
        <f t="shared" si="1"/>
        <v>0</v>
      </c>
      <c r="G78" s="2">
        <f t="shared" si="14"/>
        <v>0</v>
      </c>
      <c r="I78" s="2">
        <f t="shared" si="2"/>
        <v>260.83023928042894</v>
      </c>
      <c r="J78" s="2">
        <f t="shared" si="3"/>
        <v>57.90275411701166</v>
      </c>
      <c r="L78" s="2">
        <f t="shared" si="15"/>
        <v>0</v>
      </c>
      <c r="M78" s="2">
        <f t="shared" si="16"/>
        <v>0</v>
      </c>
      <c r="O78" s="2">
        <f t="shared" si="31"/>
        <v>-7.426943487061815</v>
      </c>
      <c r="P78" s="2">
        <f t="shared" si="5"/>
        <v>0.517245075751784</v>
      </c>
      <c r="Q78" s="2">
        <f t="shared" si="6"/>
        <v>86.27268325313713</v>
      </c>
      <c r="R78" s="2">
        <f t="shared" si="7"/>
        <v>612.2113686423363</v>
      </c>
      <c r="S78" s="2">
        <f t="shared" si="8"/>
        <v>1135.180715989131</v>
      </c>
      <c r="T78" s="2">
        <f t="shared" si="32"/>
        <v>676.0061694022604</v>
      </c>
      <c r="U78" s="2">
        <f t="shared" si="10"/>
        <v>-224.6075174871504</v>
      </c>
      <c r="W78" s="2">
        <f t="shared" si="11"/>
        <v>12.605656620169759</v>
      </c>
      <c r="X78" s="2">
        <f t="shared" si="17"/>
        <v>14.753093445775374</v>
      </c>
      <c r="Y78" s="2">
        <f t="shared" si="18"/>
        <v>13.283745004480101</v>
      </c>
      <c r="Z78" s="2">
        <f t="shared" si="12"/>
        <v>61.15105204538797</v>
      </c>
      <c r="AA78" s="2">
        <f t="shared" si="13"/>
        <v>17.593235029065053</v>
      </c>
      <c r="AB78" s="2">
        <f t="shared" si="29"/>
        <v>9.22602484936285</v>
      </c>
      <c r="AC78" s="2">
        <f t="shared" si="19"/>
        <v>14.353146685360034</v>
      </c>
      <c r="AD78" s="2">
        <f t="shared" si="20"/>
        <v>322.8848969526495</v>
      </c>
      <c r="AE78" s="2">
        <f t="shared" si="21"/>
        <v>705.6062580617967</v>
      </c>
      <c r="AF78" s="2">
        <f t="shared" si="30"/>
        <v>640.2367590597113</v>
      </c>
      <c r="AH78" s="2">
        <f t="shared" si="22"/>
        <v>-87.63512160491422</v>
      </c>
      <c r="AI78" s="2">
        <f t="shared" si="23"/>
        <v>0</v>
      </c>
      <c r="AJ78" s="2">
        <f t="shared" si="24"/>
        <v>0</v>
      </c>
      <c r="AK78" s="2">
        <f t="shared" si="25"/>
        <v>0</v>
      </c>
    </row>
    <row r="79" spans="2:37" ht="11.25">
      <c r="B79" s="2">
        <f t="shared" si="0"/>
        <v>0.7504915783575616</v>
      </c>
      <c r="C79" s="1">
        <f t="shared" si="26"/>
        <v>43</v>
      </c>
      <c r="D79" s="2">
        <f t="shared" si="27"/>
        <v>0</v>
      </c>
      <c r="E79" s="2">
        <f t="shared" si="28"/>
        <v>0</v>
      </c>
      <c r="F79" s="2">
        <f t="shared" si="1"/>
        <v>0</v>
      </c>
      <c r="G79" s="2">
        <f t="shared" si="14"/>
        <v>0</v>
      </c>
      <c r="I79" s="2">
        <f t="shared" si="2"/>
        <v>347.0226248700588</v>
      </c>
      <c r="J79" s="2">
        <f t="shared" si="3"/>
        <v>56.69624717070848</v>
      </c>
      <c r="L79" s="2">
        <f t="shared" si="15"/>
        <v>0</v>
      </c>
      <c r="M79" s="2">
        <f t="shared" si="16"/>
        <v>0</v>
      </c>
      <c r="O79" s="2">
        <f t="shared" si="31"/>
        <v>-7.682064974164148</v>
      </c>
      <c r="P79" s="2">
        <f t="shared" si="5"/>
        <v>0.5346896183253423</v>
      </c>
      <c r="Q79" s="2">
        <f t="shared" si="6"/>
        <v>88.11888608442743</v>
      </c>
      <c r="R79" s="2">
        <f t="shared" si="7"/>
        <v>645.380769840644</v>
      </c>
      <c r="S79" s="2">
        <f t="shared" si="8"/>
        <v>1201.5436785088511</v>
      </c>
      <c r="T79" s="2">
        <f t="shared" si="32"/>
        <v>667.3153363749042</v>
      </c>
      <c r="U79" s="2">
        <f t="shared" si="10"/>
        <v>-248.59323250209724</v>
      </c>
      <c r="W79" s="2">
        <f t="shared" si="11"/>
        <v>13.055211205927261</v>
      </c>
      <c r="X79" s="2">
        <f t="shared" si="17"/>
        <v>14.496857785634383</v>
      </c>
      <c r="Y79" s="2">
        <f t="shared" si="18"/>
        <v>13.518538586696275</v>
      </c>
      <c r="Z79" s="2">
        <f t="shared" si="12"/>
        <v>74.91346916482142</v>
      </c>
      <c r="AA79" s="2">
        <f t="shared" si="13"/>
        <v>18.136849321766082</v>
      </c>
      <c r="AB79" s="2">
        <f t="shared" si="29"/>
        <v>9.216223351092651</v>
      </c>
      <c r="AC79" s="2">
        <f t="shared" si="19"/>
        <v>14.644723867469278</v>
      </c>
      <c r="AD79" s="2">
        <f t="shared" si="20"/>
        <v>300.0723543093631</v>
      </c>
      <c r="AE79" s="2">
        <f t="shared" si="21"/>
        <v>717.2887013585862</v>
      </c>
      <c r="AF79" s="2">
        <f t="shared" si="30"/>
        <v>633.4171901175416</v>
      </c>
      <c r="AH79" s="2">
        <f t="shared" si="22"/>
        <v>-86.89226431667313</v>
      </c>
      <c r="AI79" s="2">
        <f t="shared" si="23"/>
        <v>0</v>
      </c>
      <c r="AJ79" s="2">
        <f t="shared" si="24"/>
        <v>0</v>
      </c>
      <c r="AK79" s="2">
        <f t="shared" si="25"/>
        <v>0</v>
      </c>
    </row>
    <row r="80" spans="2:37" ht="11.25">
      <c r="B80" s="2">
        <f t="shared" si="0"/>
        <v>0.767944870877505</v>
      </c>
      <c r="C80" s="1">
        <f t="shared" si="26"/>
        <v>44</v>
      </c>
      <c r="D80" s="2">
        <f t="shared" si="27"/>
        <v>0</v>
      </c>
      <c r="E80" s="2">
        <f t="shared" si="28"/>
        <v>0</v>
      </c>
      <c r="F80" s="2">
        <f t="shared" si="1"/>
        <v>0</v>
      </c>
      <c r="G80" s="2">
        <f t="shared" si="14"/>
        <v>0</v>
      </c>
      <c r="I80" s="2">
        <f t="shared" si="2"/>
        <v>543.5131218038422</v>
      </c>
      <c r="J80" s="2">
        <f t="shared" si="3"/>
        <v>55.46435238687309</v>
      </c>
      <c r="L80" s="2">
        <f t="shared" si="15"/>
        <v>0</v>
      </c>
      <c r="M80" s="2">
        <f t="shared" si="16"/>
        <v>0</v>
      </c>
      <c r="O80" s="2">
        <f t="shared" si="31"/>
        <v>-7.936473785559712</v>
      </c>
      <c r="P80" s="2">
        <f t="shared" si="5"/>
        <v>0.5533991041877188</v>
      </c>
      <c r="Q80" s="2">
        <f t="shared" si="6"/>
        <v>90.07387025506938</v>
      </c>
      <c r="R80" s="2">
        <f t="shared" si="7"/>
        <v>680.0116196915562</v>
      </c>
      <c r="S80" s="2">
        <f t="shared" si="8"/>
        <v>1271.197291659633</v>
      </c>
      <c r="T80" s="2">
        <f t="shared" si="32"/>
        <v>657.5553282749098</v>
      </c>
      <c r="U80" s="2">
        <f t="shared" si="10"/>
        <v>-274.41478112173365</v>
      </c>
      <c r="W80" s="2">
        <f t="shared" si="11"/>
        <v>13.519642847299036</v>
      </c>
      <c r="X80" s="2">
        <f t="shared" si="17"/>
        <v>14.245681166926552</v>
      </c>
      <c r="Y80" s="2">
        <f t="shared" si="18"/>
        <v>13.75689439238151</v>
      </c>
      <c r="Z80" s="2">
        <f t="shared" si="12"/>
        <v>105.9597872034744</v>
      </c>
      <c r="AA80" s="2">
        <f t="shared" si="13"/>
        <v>18.701772075639173</v>
      </c>
      <c r="AB80" s="2">
        <f t="shared" si="29"/>
        <v>9.19987761482248</v>
      </c>
      <c r="AC80" s="2">
        <f t="shared" si="19"/>
        <v>14.943078271961301</v>
      </c>
      <c r="AD80" s="2">
        <f t="shared" si="20"/>
        <v>278.32391769223335</v>
      </c>
      <c r="AE80" s="2">
        <f t="shared" si="21"/>
        <v>728.6289517549758</v>
      </c>
      <c r="AF80" s="2">
        <f t="shared" si="30"/>
        <v>627.3769378481841</v>
      </c>
      <c r="AH80" s="2">
        <f t="shared" si="22"/>
        <v>-86.11575261267512</v>
      </c>
      <c r="AI80" s="2">
        <f t="shared" si="23"/>
        <v>0</v>
      </c>
      <c r="AJ80" s="2">
        <f t="shared" si="24"/>
        <v>0</v>
      </c>
      <c r="AK80" s="2">
        <f t="shared" si="25"/>
        <v>0</v>
      </c>
    </row>
    <row r="81" spans="2:37" ht="11.25">
      <c r="B81" s="2">
        <f t="shared" si="0"/>
        <v>0.7853981633974483</v>
      </c>
      <c r="C81" s="1">
        <f t="shared" si="26"/>
        <v>45</v>
      </c>
      <c r="D81" s="2">
        <f t="shared" si="27"/>
        <v>0</v>
      </c>
      <c r="E81" s="2">
        <f t="shared" si="28"/>
        <v>0</v>
      </c>
      <c r="F81" s="2">
        <f t="shared" si="1"/>
        <v>0</v>
      </c>
      <c r="G81" s="2">
        <f t="shared" si="14"/>
        <v>0</v>
      </c>
      <c r="I81" s="2">
        <f t="shared" si="2"/>
        <v>11427409257.89737</v>
      </c>
      <c r="J81" s="2">
        <f t="shared" si="3"/>
        <v>54.21151989096865</v>
      </c>
      <c r="L81" s="2">
        <f t="shared" si="15"/>
        <v>0</v>
      </c>
      <c r="M81" s="2">
        <f t="shared" si="16"/>
        <v>0</v>
      </c>
      <c r="O81" s="2">
        <f t="shared" si="31"/>
        <v>-8.190178621094297</v>
      </c>
      <c r="P81" s="2">
        <f t="shared" si="5"/>
        <v>0.5734907715176166</v>
      </c>
      <c r="Q81" s="2">
        <f t="shared" si="6"/>
        <v>92.1462737155986</v>
      </c>
      <c r="R81" s="2">
        <f t="shared" si="7"/>
        <v>716.2252387142541</v>
      </c>
      <c r="S81" s="2">
        <f t="shared" si="8"/>
        <v>1344.3857935910644</v>
      </c>
      <c r="T81" s="2">
        <f t="shared" si="32"/>
        <v>646.7670025252955</v>
      </c>
      <c r="U81" s="2">
        <f t="shared" si="10"/>
        <v>-302.1927431330855</v>
      </c>
      <c r="W81" s="2">
        <f t="shared" si="11"/>
        <v>13.999999999999998</v>
      </c>
      <c r="X81" s="2">
        <f t="shared" si="17"/>
        <v>13.999154665941326</v>
      </c>
      <c r="Y81" s="2">
        <f t="shared" si="18"/>
        <v>13.999154665941324</v>
      </c>
      <c r="Z81" s="2">
        <f t="shared" si="12"/>
        <v>1788637992.014531</v>
      </c>
      <c r="AA81" s="2">
        <f t="shared" si="13"/>
        <v>19.289666767251955</v>
      </c>
      <c r="AB81" s="2">
        <f t="shared" si="29"/>
        <v>9.176972653592436</v>
      </c>
      <c r="AC81" s="2">
        <f t="shared" si="19"/>
        <v>15.248826135192509</v>
      </c>
      <c r="AD81" s="2">
        <f t="shared" si="20"/>
        <v>257.6185063764602</v>
      </c>
      <c r="AE81" s="2">
        <f t="shared" si="21"/>
        <v>739.6462296352756</v>
      </c>
      <c r="AF81" s="2">
        <f t="shared" si="30"/>
        <v>622.0823311106144</v>
      </c>
      <c r="AH81" s="2">
        <f t="shared" si="22"/>
        <v>-85.30496176230744</v>
      </c>
      <c r="AI81" s="2">
        <f t="shared" si="23"/>
        <v>0</v>
      </c>
      <c r="AJ81" s="2">
        <f t="shared" si="24"/>
        <v>0</v>
      </c>
      <c r="AK81" s="2">
        <f t="shared" si="25"/>
        <v>0</v>
      </c>
    </row>
    <row r="82" spans="2:37" ht="11.25">
      <c r="B82" s="2">
        <f t="shared" si="0"/>
        <v>0.8028514559173915</v>
      </c>
      <c r="C82" s="1">
        <f t="shared" si="26"/>
        <v>46</v>
      </c>
      <c r="AH82" s="2">
        <f t="shared" si="22"/>
        <v>-84.45927747671743</v>
      </c>
      <c r="AI82" s="2">
        <f t="shared" si="23"/>
        <v>0</v>
      </c>
      <c r="AJ82" s="2">
        <f t="shared" si="24"/>
        <v>0</v>
      </c>
      <c r="AK82" s="2">
        <f t="shared" si="25"/>
        <v>0</v>
      </c>
    </row>
    <row r="83" spans="2:37" ht="11.25">
      <c r="B83" s="2">
        <f t="shared" si="0"/>
        <v>0.8203047484373349</v>
      </c>
      <c r="C83" s="1">
        <f t="shared" si="26"/>
        <v>47</v>
      </c>
      <c r="AH83" s="2">
        <f t="shared" si="22"/>
        <v>-83.57809609593073</v>
      </c>
      <c r="AI83" s="2">
        <f t="shared" si="23"/>
        <v>0</v>
      </c>
      <c r="AJ83" s="2">
        <f t="shared" si="24"/>
        <v>0</v>
      </c>
      <c r="AK83" s="2">
        <f t="shared" si="25"/>
        <v>0</v>
      </c>
    </row>
    <row r="84" spans="2:37" ht="11.25">
      <c r="B84" s="2">
        <f t="shared" si="0"/>
        <v>0.8377580409572781</v>
      </c>
      <c r="C84" s="1">
        <f t="shared" si="26"/>
        <v>48</v>
      </c>
      <c r="AH84" s="2">
        <f t="shared" si="22"/>
        <v>-82.66082477273217</v>
      </c>
      <c r="AI84" s="2">
        <f t="shared" si="23"/>
        <v>0</v>
      </c>
      <c r="AJ84" s="2">
        <f t="shared" si="24"/>
        <v>0</v>
      </c>
      <c r="AK84" s="2">
        <f t="shared" si="25"/>
        <v>0</v>
      </c>
    </row>
    <row r="85" spans="2:37" ht="11.25">
      <c r="B85" s="2">
        <f t="shared" si="0"/>
        <v>0.8552113334772214</v>
      </c>
      <c r="C85" s="1">
        <f t="shared" si="26"/>
        <v>49</v>
      </c>
      <c r="AH85" s="2">
        <f t="shared" si="22"/>
        <v>-81.70688165325257</v>
      </c>
      <c r="AI85" s="2">
        <f t="shared" si="23"/>
        <v>0</v>
      </c>
      <c r="AJ85" s="2">
        <f t="shared" si="24"/>
        <v>0</v>
      </c>
      <c r="AK85" s="2">
        <f t="shared" si="25"/>
        <v>0</v>
      </c>
    </row>
    <row r="86" spans="2:37" ht="11.25">
      <c r="B86" s="2">
        <f t="shared" si="0"/>
        <v>0.8726646259971648</v>
      </c>
      <c r="C86" s="1">
        <f t="shared" si="26"/>
        <v>50</v>
      </c>
      <c r="AH86" s="2">
        <f t="shared" si="22"/>
        <v>-80.71569605420711</v>
      </c>
      <c r="AI86" s="2">
        <f t="shared" si="23"/>
        <v>0</v>
      </c>
      <c r="AJ86" s="2">
        <f t="shared" si="24"/>
        <v>0</v>
      </c>
      <c r="AK86" s="2">
        <f t="shared" si="25"/>
        <v>0</v>
      </c>
    </row>
    <row r="87" spans="2:37" ht="11.25">
      <c r="B87" s="2">
        <f t="shared" si="0"/>
        <v>0.890117918517108</v>
      </c>
      <c r="C87" s="1">
        <f t="shared" si="26"/>
        <v>51</v>
      </c>
      <c r="AH87" s="2">
        <f t="shared" si="22"/>
        <v>-79.68670863673114</v>
      </c>
      <c r="AI87" s="2">
        <f t="shared" si="23"/>
        <v>0</v>
      </c>
      <c r="AJ87" s="2">
        <f t="shared" si="24"/>
        <v>0</v>
      </c>
      <c r="AK87" s="2">
        <f t="shared" si="25"/>
        <v>0</v>
      </c>
    </row>
    <row r="88" spans="2:37" ht="11.25">
      <c r="B88" s="2">
        <f t="shared" si="0"/>
        <v>0.9075712110370514</v>
      </c>
      <c r="C88" s="1">
        <f t="shared" si="26"/>
        <v>52</v>
      </c>
      <c r="AH88" s="2">
        <f t="shared" si="22"/>
        <v>-78.61937157676002</v>
      </c>
      <c r="AI88" s="2">
        <f t="shared" si="23"/>
        <v>0</v>
      </c>
      <c r="AJ88" s="2">
        <f t="shared" si="24"/>
        <v>0</v>
      </c>
      <c r="AK88" s="2">
        <f t="shared" si="25"/>
        <v>0</v>
      </c>
    </row>
    <row r="89" spans="2:37" ht="11.25">
      <c r="B89" s="2">
        <f t="shared" si="0"/>
        <v>0.9250245035569946</v>
      </c>
      <c r="C89" s="1">
        <f t="shared" si="26"/>
        <v>53</v>
      </c>
      <c r="AH89" s="2">
        <f t="shared" si="22"/>
        <v>-77.51314873190168</v>
      </c>
      <c r="AI89" s="2">
        <f t="shared" si="23"/>
        <v>0</v>
      </c>
      <c r="AJ89" s="2">
        <f t="shared" si="24"/>
        <v>0</v>
      </c>
      <c r="AK89" s="2">
        <f t="shared" si="25"/>
        <v>0</v>
      </c>
    </row>
    <row r="90" spans="2:37" ht="11.25">
      <c r="B90" s="2">
        <f t="shared" si="0"/>
        <v>0.9424777960769379</v>
      </c>
      <c r="C90" s="1">
        <f t="shared" si="26"/>
        <v>54</v>
      </c>
      <c r="AH90" s="2">
        <f t="shared" si="22"/>
        <v>-76.36751580475092</v>
      </c>
      <c r="AI90" s="2">
        <f t="shared" si="23"/>
        <v>0</v>
      </c>
      <c r="AJ90" s="2">
        <f t="shared" si="24"/>
        <v>0</v>
      </c>
      <c r="AK90" s="2">
        <f t="shared" si="25"/>
        <v>0</v>
      </c>
    </row>
    <row r="91" spans="2:37" ht="11.25">
      <c r="B91" s="2">
        <f t="shared" si="0"/>
        <v>0.9599310885968813</v>
      </c>
      <c r="C91" s="1">
        <f t="shared" si="26"/>
        <v>55</v>
      </c>
      <c r="AH91" s="2">
        <f t="shared" si="22"/>
        <v>-75.18196050259527</v>
      </c>
      <c r="AI91" s="2">
        <f t="shared" si="23"/>
        <v>0</v>
      </c>
      <c r="AJ91" s="2">
        <f t="shared" si="24"/>
        <v>0</v>
      </c>
      <c r="AK91" s="2">
        <f t="shared" si="25"/>
        <v>0</v>
      </c>
    </row>
    <row r="92" spans="2:37" ht="11.25">
      <c r="B92" s="2">
        <f t="shared" si="0"/>
        <v>0.9773843811168246</v>
      </c>
      <c r="C92" s="1">
        <f t="shared" si="26"/>
        <v>56</v>
      </c>
      <c r="AH92" s="2">
        <f t="shared" si="22"/>
        <v>-73.95598269346455</v>
      </c>
      <c r="AI92" s="2">
        <f t="shared" si="23"/>
        <v>0</v>
      </c>
      <c r="AJ92" s="2">
        <f t="shared" si="24"/>
        <v>0</v>
      </c>
      <c r="AK92" s="2">
        <f t="shared" si="25"/>
        <v>0</v>
      </c>
    </row>
    <row r="93" spans="2:37" ht="11.25">
      <c r="B93" s="2">
        <f t="shared" si="0"/>
        <v>0.9948376736367678</v>
      </c>
      <c r="C93" s="1">
        <f t="shared" si="26"/>
        <v>57</v>
      </c>
      <c r="AH93" s="2">
        <f t="shared" si="22"/>
        <v>-72.68909455847567</v>
      </c>
      <c r="AI93" s="2">
        <f t="shared" si="23"/>
        <v>0</v>
      </c>
      <c r="AJ93" s="2">
        <f t="shared" si="24"/>
        <v>0</v>
      </c>
      <c r="AK93" s="2">
        <f t="shared" si="25"/>
        <v>0</v>
      </c>
    </row>
    <row r="94" spans="2:37" ht="11.25">
      <c r="B94" s="2">
        <f t="shared" si="0"/>
        <v>1.0122909661567112</v>
      </c>
      <c r="C94" s="1">
        <f t="shared" si="26"/>
        <v>58</v>
      </c>
      <c r="AH94" s="2">
        <f t="shared" si="22"/>
        <v>-71.38082074042717</v>
      </c>
      <c r="AI94" s="2">
        <f t="shared" si="23"/>
        <v>0</v>
      </c>
      <c r="AJ94" s="2">
        <f t="shared" si="24"/>
        <v>0</v>
      </c>
      <c r="AK94" s="2">
        <f t="shared" si="25"/>
        <v>0</v>
      </c>
    </row>
    <row r="95" spans="2:37" ht="11.25">
      <c r="B95" s="2">
        <f t="shared" si="0"/>
        <v>1.0297442586766543</v>
      </c>
      <c r="C95" s="1">
        <f t="shared" si="26"/>
        <v>59</v>
      </c>
      <c r="AH95" s="2">
        <f t="shared" si="22"/>
        <v>-70.03069848859755</v>
      </c>
      <c r="AI95" s="2">
        <f t="shared" si="23"/>
        <v>0</v>
      </c>
      <c r="AJ95" s="2">
        <f t="shared" si="24"/>
        <v>0</v>
      </c>
      <c r="AK95" s="2">
        <f t="shared" si="25"/>
        <v>0</v>
      </c>
    </row>
    <row r="96" spans="2:37" ht="11.25">
      <c r="B96" s="2">
        <f t="shared" si="0"/>
        <v>1.0471975511965976</v>
      </c>
      <c r="C96" s="1">
        <f t="shared" si="26"/>
        <v>60</v>
      </c>
      <c r="AH96" s="2">
        <f t="shared" si="22"/>
        <v>-68.63827779970362</v>
      </c>
      <c r="AI96" s="2">
        <f t="shared" si="23"/>
        <v>0</v>
      </c>
      <c r="AJ96" s="2">
        <f t="shared" si="24"/>
        <v>0</v>
      </c>
      <c r="AK96" s="2">
        <f t="shared" si="25"/>
        <v>0</v>
      </c>
    </row>
    <row r="97" spans="2:37" ht="11.25">
      <c r="B97" s="2">
        <f t="shared" si="0"/>
        <v>1.064650843716541</v>
      </c>
      <c r="C97" s="1">
        <f t="shared" si="26"/>
        <v>61</v>
      </c>
      <c r="AH97" s="2">
        <f t="shared" si="22"/>
        <v>-67.20312155497585</v>
      </c>
      <c r="AI97" s="2">
        <f t="shared" si="23"/>
        <v>0</v>
      </c>
      <c r="AJ97" s="2">
        <f t="shared" si="24"/>
        <v>0</v>
      </c>
      <c r="AK97" s="2">
        <f t="shared" si="25"/>
        <v>0</v>
      </c>
    </row>
    <row r="98" spans="2:37" ht="11.25">
      <c r="B98" s="2">
        <f t="shared" si="0"/>
        <v>1.0821041362364843</v>
      </c>
      <c r="C98" s="1">
        <f t="shared" si="26"/>
        <v>62</v>
      </c>
      <c r="AH98" s="2">
        <f t="shared" si="22"/>
        <v>-65.72480565330908</v>
      </c>
      <c r="AI98" s="2">
        <f t="shared" si="23"/>
        <v>0</v>
      </c>
      <c r="AJ98" s="2">
        <f t="shared" si="24"/>
        <v>0</v>
      </c>
      <c r="AK98" s="2">
        <f t="shared" si="25"/>
        <v>0</v>
      </c>
    </row>
    <row r="99" spans="2:37" ht="11.25">
      <c r="B99" s="2">
        <f t="shared" si="0"/>
        <v>1.0995574287564276</v>
      </c>
      <c r="C99" s="1">
        <f t="shared" si="26"/>
        <v>63</v>
      </c>
      <c r="AH99" s="2">
        <f t="shared" si="22"/>
        <v>-64.20291914044768</v>
      </c>
      <c r="AI99" s="2">
        <f t="shared" si="23"/>
        <v>0</v>
      </c>
      <c r="AJ99" s="2">
        <f t="shared" si="24"/>
        <v>0</v>
      </c>
      <c r="AK99" s="2">
        <f t="shared" si="25"/>
        <v>0</v>
      </c>
    </row>
    <row r="100" spans="2:37" ht="11.25">
      <c r="B100" s="2">
        <f aca="true" t="shared" si="33" ref="B100:B163">(C100*2*PI())/360</f>
        <v>1.117010721276371</v>
      </c>
      <c r="C100" s="1">
        <f t="shared" si="26"/>
        <v>64</v>
      </c>
      <c r="AH100" s="2">
        <f t="shared" si="22"/>
        <v>-62.63706433416635</v>
      </c>
      <c r="AI100" s="2">
        <f t="shared" si="23"/>
        <v>0</v>
      </c>
      <c r="AJ100" s="2">
        <f t="shared" si="24"/>
        <v>0</v>
      </c>
      <c r="AK100" s="2">
        <f t="shared" si="25"/>
        <v>0</v>
      </c>
    </row>
    <row r="101" spans="2:37" ht="11.25">
      <c r="B101" s="2">
        <f t="shared" si="33"/>
        <v>1.1344640137963142</v>
      </c>
      <c r="C101" s="1">
        <f t="shared" si="26"/>
        <v>65</v>
      </c>
      <c r="AH101" s="2">
        <f aca="true" t="shared" si="34" ref="AH101:AH164">$D$6*$D$6*(B101-SIN(B101))/2-$J$4*$D$11</f>
        <v>-61.02685694540776</v>
      </c>
      <c r="AI101" s="2">
        <f aca="true" t="shared" si="35" ref="AI101:AI164">IF(AH101&lt;0,0,AH101)</f>
        <v>0</v>
      </c>
      <c r="AJ101" s="2">
        <f aca="true" t="shared" si="36" ref="AJ101:AJ164">IF(AI100=0,AI101,0)</f>
        <v>0</v>
      </c>
      <c r="AK101" s="2">
        <f aca="true" t="shared" si="37" ref="AK101:AK164">IF(AJ101=0,0,C101)</f>
        <v>0</v>
      </c>
    </row>
    <row r="102" spans="2:37" ht="11.25">
      <c r="B102" s="2">
        <f t="shared" si="33"/>
        <v>1.1519173063162575</v>
      </c>
      <c r="C102" s="1">
        <f aca="true" t="shared" si="38" ref="C102:C165">C101+1</f>
        <v>66</v>
      </c>
      <c r="AH102" s="2">
        <f t="shared" si="34"/>
        <v>-59.37192619534099</v>
      </c>
      <c r="AI102" s="2">
        <f t="shared" si="35"/>
        <v>0</v>
      </c>
      <c r="AJ102" s="2">
        <f t="shared" si="36"/>
        <v>0</v>
      </c>
      <c r="AK102" s="2">
        <f t="shared" si="37"/>
        <v>0</v>
      </c>
    </row>
    <row r="103" spans="2:37" ht="11.25">
      <c r="B103" s="2">
        <f t="shared" si="33"/>
        <v>1.1693705988362006</v>
      </c>
      <c r="C103" s="1">
        <f t="shared" si="38"/>
        <v>67</v>
      </c>
      <c r="AH103" s="2">
        <f t="shared" si="34"/>
        <v>-57.67191492830419</v>
      </c>
      <c r="AI103" s="2">
        <f t="shared" si="35"/>
        <v>0</v>
      </c>
      <c r="AJ103" s="2">
        <f t="shared" si="36"/>
        <v>0</v>
      </c>
      <c r="AK103" s="2">
        <f t="shared" si="37"/>
        <v>0</v>
      </c>
    </row>
    <row r="104" spans="2:37" ht="11.25">
      <c r="B104" s="2">
        <f t="shared" si="33"/>
        <v>1.1868238913561442</v>
      </c>
      <c r="C104" s="1">
        <f t="shared" si="38"/>
        <v>68</v>
      </c>
      <c r="AH104" s="2">
        <f t="shared" si="34"/>
        <v>-55.92647972059758</v>
      </c>
      <c r="AI104" s="2">
        <f t="shared" si="35"/>
        <v>0</v>
      </c>
      <c r="AJ104" s="2">
        <f t="shared" si="36"/>
        <v>0</v>
      </c>
      <c r="AK104" s="2">
        <f t="shared" si="37"/>
        <v>0</v>
      </c>
    </row>
    <row r="105" spans="2:37" ht="11.25">
      <c r="B105" s="2">
        <f t="shared" si="33"/>
        <v>1.2042771838760873</v>
      </c>
      <c r="C105" s="1">
        <f t="shared" si="38"/>
        <v>69</v>
      </c>
      <c r="AH105" s="2">
        <f t="shared" si="34"/>
        <v>-54.13529098509392</v>
      </c>
      <c r="AI105" s="2">
        <f t="shared" si="35"/>
        <v>0</v>
      </c>
      <c r="AJ105" s="2">
        <f t="shared" si="36"/>
        <v>0</v>
      </c>
      <c r="AK105" s="2">
        <f t="shared" si="37"/>
        <v>0</v>
      </c>
    </row>
    <row r="106" spans="2:37" ht="11.25">
      <c r="B106" s="2">
        <f t="shared" si="33"/>
        <v>1.2217304763960306</v>
      </c>
      <c r="C106" s="1">
        <f t="shared" si="38"/>
        <v>70</v>
      </c>
      <c r="AH106" s="2">
        <f t="shared" si="34"/>
        <v>-52.29803307163356</v>
      </c>
      <c r="AI106" s="2">
        <f t="shared" si="35"/>
        <v>0</v>
      </c>
      <c r="AJ106" s="2">
        <f t="shared" si="36"/>
        <v>0</v>
      </c>
      <c r="AK106" s="2">
        <f t="shared" si="37"/>
        <v>0</v>
      </c>
    </row>
    <row r="107" spans="2:37" ht="11.25">
      <c r="B107" s="2">
        <f t="shared" si="33"/>
        <v>1.239183768915974</v>
      </c>
      <c r="C107" s="1">
        <f t="shared" si="38"/>
        <v>71</v>
      </c>
      <c r="AH107" s="2">
        <f t="shared" si="34"/>
        <v>-50.41440436317491</v>
      </c>
      <c r="AI107" s="2">
        <f t="shared" si="35"/>
        <v>0</v>
      </c>
      <c r="AJ107" s="2">
        <f t="shared" si="36"/>
        <v>0</v>
      </c>
      <c r="AK107" s="2">
        <f t="shared" si="37"/>
        <v>0</v>
      </c>
    </row>
    <row r="108" spans="2:37" ht="11.25">
      <c r="B108" s="2">
        <f t="shared" si="33"/>
        <v>1.2566370614359172</v>
      </c>
      <c r="C108" s="1">
        <f t="shared" si="38"/>
        <v>72</v>
      </c>
      <c r="AH108" s="2">
        <f t="shared" si="34"/>
        <v>-48.48411736766965</v>
      </c>
      <c r="AI108" s="2">
        <f t="shared" si="35"/>
        <v>0</v>
      </c>
      <c r="AJ108" s="2">
        <f t="shared" si="36"/>
        <v>0</v>
      </c>
      <c r="AK108" s="2">
        <f t="shared" si="37"/>
        <v>0</v>
      </c>
    </row>
    <row r="109" spans="2:37" ht="11.25">
      <c r="B109" s="2">
        <f t="shared" si="33"/>
        <v>1.2740903539558606</v>
      </c>
      <c r="C109" s="1">
        <f t="shared" si="38"/>
        <v>73</v>
      </c>
      <c r="AH109" s="2">
        <f t="shared" si="34"/>
        <v>-46.5068988056357</v>
      </c>
      <c r="AI109" s="2">
        <f t="shared" si="35"/>
        <v>0</v>
      </c>
      <c r="AJ109" s="2">
        <f t="shared" si="36"/>
        <v>0</v>
      </c>
      <c r="AK109" s="2">
        <f t="shared" si="37"/>
        <v>0</v>
      </c>
    </row>
    <row r="110" spans="2:37" ht="11.25">
      <c r="B110" s="2">
        <f t="shared" si="33"/>
        <v>1.2915436464758039</v>
      </c>
      <c r="C110" s="1">
        <f t="shared" si="38"/>
        <v>74</v>
      </c>
      <c r="AH110" s="2">
        <f t="shared" si="34"/>
        <v>-44.4824896934008</v>
      </c>
      <c r="AI110" s="2">
        <f t="shared" si="35"/>
        <v>0</v>
      </c>
      <c r="AJ110" s="2">
        <f t="shared" si="36"/>
        <v>0</v>
      </c>
      <c r="AK110" s="2">
        <f t="shared" si="37"/>
        <v>0</v>
      </c>
    </row>
    <row r="111" spans="2:37" ht="11.25">
      <c r="B111" s="2">
        <f t="shared" si="33"/>
        <v>1.3089969389957472</v>
      </c>
      <c r="C111" s="1">
        <f t="shared" si="38"/>
        <v>75</v>
      </c>
      <c r="AH111" s="2">
        <f t="shared" si="34"/>
        <v>-42.41064542199139</v>
      </c>
      <c r="AI111" s="2">
        <f t="shared" si="35"/>
        <v>0</v>
      </c>
      <c r="AJ111" s="2">
        <f t="shared" si="36"/>
        <v>0</v>
      </c>
      <c r="AK111" s="2">
        <f t="shared" si="37"/>
        <v>0</v>
      </c>
    </row>
    <row r="112" spans="2:37" ht="11.25">
      <c r="B112" s="2">
        <f t="shared" si="33"/>
        <v>1.3264502315156903</v>
      </c>
      <c r="C112" s="1">
        <f t="shared" si="38"/>
        <v>76</v>
      </c>
      <c r="AH112" s="2">
        <f t="shared" si="34"/>
        <v>-40.29113583164297</v>
      </c>
      <c r="AI112" s="2">
        <f t="shared" si="35"/>
        <v>0</v>
      </c>
      <c r="AJ112" s="2">
        <f t="shared" si="36"/>
        <v>0</v>
      </c>
      <c r="AK112" s="2">
        <f t="shared" si="37"/>
        <v>0</v>
      </c>
    </row>
    <row r="113" spans="2:37" ht="11.25">
      <c r="B113" s="2">
        <f t="shared" si="33"/>
        <v>1.3439035240356338</v>
      </c>
      <c r="C113" s="1">
        <f t="shared" si="38"/>
        <v>77</v>
      </c>
      <c r="AH113" s="2">
        <f t="shared" si="34"/>
        <v>-38.123745281908796</v>
      </c>
      <c r="AI113" s="2">
        <f t="shared" si="35"/>
        <v>0</v>
      </c>
      <c r="AJ113" s="2">
        <f t="shared" si="36"/>
        <v>0</v>
      </c>
      <c r="AK113" s="2">
        <f t="shared" si="37"/>
        <v>0</v>
      </c>
    </row>
    <row r="114" spans="2:37" ht="11.25">
      <c r="B114" s="2">
        <f t="shared" si="33"/>
        <v>1.361356816555577</v>
      </c>
      <c r="C114" s="1">
        <f t="shared" si="38"/>
        <v>78</v>
      </c>
      <c r="AH114" s="2">
        <f t="shared" si="34"/>
        <v>-35.908272717346414</v>
      </c>
      <c r="AI114" s="2">
        <f t="shared" si="35"/>
        <v>0</v>
      </c>
      <c r="AJ114" s="2">
        <f t="shared" si="36"/>
        <v>0</v>
      </c>
      <c r="AK114" s="2">
        <f t="shared" si="37"/>
        <v>0</v>
      </c>
    </row>
    <row r="115" spans="2:37" ht="11.25">
      <c r="B115" s="2">
        <f t="shared" si="33"/>
        <v>1.3788101090755203</v>
      </c>
      <c r="C115" s="1">
        <f t="shared" si="38"/>
        <v>79</v>
      </c>
      <c r="AH115" s="2">
        <f t="shared" si="34"/>
        <v>-33.644531728760654</v>
      </c>
      <c r="AI115" s="2">
        <f t="shared" si="35"/>
        <v>0</v>
      </c>
      <c r="AJ115" s="2">
        <f t="shared" si="36"/>
        <v>0</v>
      </c>
      <c r="AK115" s="2">
        <f t="shared" si="37"/>
        <v>0</v>
      </c>
    </row>
    <row r="116" spans="2:37" ht="11.25">
      <c r="B116" s="2">
        <f t="shared" si="33"/>
        <v>1.3962634015954636</v>
      </c>
      <c r="C116" s="1">
        <f t="shared" si="38"/>
        <v>80</v>
      </c>
      <c r="AH116" s="2">
        <f t="shared" si="34"/>
        <v>-31.332350609985966</v>
      </c>
      <c r="AI116" s="2">
        <f t="shared" si="35"/>
        <v>0</v>
      </c>
      <c r="AJ116" s="2">
        <f t="shared" si="36"/>
        <v>0</v>
      </c>
      <c r="AK116" s="2">
        <f t="shared" si="37"/>
        <v>0</v>
      </c>
    </row>
    <row r="117" spans="2:37" ht="11.25">
      <c r="B117" s="2">
        <f t="shared" si="33"/>
        <v>1.413716694115407</v>
      </c>
      <c r="C117" s="1">
        <f t="shared" si="38"/>
        <v>81</v>
      </c>
      <c r="AH117" s="2">
        <f t="shared" si="34"/>
        <v>-28.97157241018978</v>
      </c>
      <c r="AI117" s="2">
        <f t="shared" si="35"/>
        <v>0</v>
      </c>
      <c r="AJ117" s="2">
        <f t="shared" si="36"/>
        <v>0</v>
      </c>
      <c r="AK117" s="2">
        <f t="shared" si="37"/>
        <v>0</v>
      </c>
    </row>
    <row r="118" spans="2:37" ht="11.25">
      <c r="B118" s="2">
        <f t="shared" si="33"/>
        <v>1.43116998663535</v>
      </c>
      <c r="C118" s="1">
        <f t="shared" si="38"/>
        <v>82</v>
      </c>
      <c r="AH118" s="2">
        <f t="shared" si="34"/>
        <v>-26.562054981681058</v>
      </c>
      <c r="AI118" s="2">
        <f t="shared" si="35"/>
        <v>0</v>
      </c>
      <c r="AJ118" s="2">
        <f t="shared" si="36"/>
        <v>0</v>
      </c>
      <c r="AK118" s="2">
        <f t="shared" si="37"/>
        <v>0</v>
      </c>
    </row>
    <row r="119" spans="2:37" ht="11.25">
      <c r="B119" s="2">
        <f t="shared" si="33"/>
        <v>1.4486232791552935</v>
      </c>
      <c r="C119" s="1">
        <f t="shared" si="38"/>
        <v>83</v>
      </c>
      <c r="AH119" s="2">
        <f t="shared" si="34"/>
        <v>-24.103671023209984</v>
      </c>
      <c r="AI119" s="2">
        <f t="shared" si="35"/>
        <v>0</v>
      </c>
      <c r="AJ119" s="2">
        <f t="shared" si="36"/>
        <v>0</v>
      </c>
      <c r="AK119" s="2">
        <f t="shared" si="37"/>
        <v>0</v>
      </c>
    </row>
    <row r="120" spans="2:37" ht="11.25">
      <c r="B120" s="2">
        <f t="shared" si="33"/>
        <v>1.4660765716752369</v>
      </c>
      <c r="C120" s="1">
        <f t="shared" si="38"/>
        <v>84</v>
      </c>
      <c r="AH120" s="2">
        <f t="shared" si="34"/>
        <v>-21.59630811874527</v>
      </c>
      <c r="AI120" s="2">
        <f t="shared" si="35"/>
        <v>0</v>
      </c>
      <c r="AJ120" s="2">
        <f t="shared" si="36"/>
        <v>0</v>
      </c>
      <c r="AK120" s="2">
        <f t="shared" si="37"/>
        <v>0</v>
      </c>
    </row>
    <row r="121" spans="2:37" ht="11.25">
      <c r="B121" s="2">
        <f t="shared" si="33"/>
        <v>1.4835298641951802</v>
      </c>
      <c r="C121" s="1">
        <f t="shared" si="38"/>
        <v>85</v>
      </c>
      <c r="AH121" s="2">
        <f t="shared" si="34"/>
        <v>-19.039868771716968</v>
      </c>
      <c r="AI121" s="2">
        <f t="shared" si="35"/>
        <v>0</v>
      </c>
      <c r="AJ121" s="2">
        <f t="shared" si="36"/>
        <v>0</v>
      </c>
      <c r="AK121" s="2">
        <f t="shared" si="37"/>
        <v>0</v>
      </c>
    </row>
    <row r="122" spans="2:37" ht="11.25">
      <c r="B122" s="2">
        <f t="shared" si="33"/>
        <v>1.5009831567151233</v>
      </c>
      <c r="C122" s="1">
        <f t="shared" si="38"/>
        <v>86</v>
      </c>
      <c r="AH122" s="2">
        <f t="shared" si="34"/>
        <v>-16.434270434714918</v>
      </c>
      <c r="AI122" s="2">
        <f t="shared" si="35"/>
        <v>0</v>
      </c>
      <c r="AJ122" s="2">
        <f t="shared" si="36"/>
        <v>0</v>
      </c>
      <c r="AK122" s="2">
        <f t="shared" si="37"/>
        <v>0</v>
      </c>
    </row>
    <row r="123" spans="2:37" ht="11.25">
      <c r="B123" s="2">
        <f t="shared" si="33"/>
        <v>1.5184364492350666</v>
      </c>
      <c r="C123" s="1">
        <f t="shared" si="38"/>
        <v>87</v>
      </c>
      <c r="AH123" s="2">
        <f t="shared" si="34"/>
        <v>-13.779445534633538</v>
      </c>
      <c r="AI123" s="2">
        <f t="shared" si="35"/>
        <v>0</v>
      </c>
      <c r="AJ123" s="2">
        <f t="shared" si="36"/>
        <v>0</v>
      </c>
      <c r="AK123" s="2">
        <f t="shared" si="37"/>
        <v>0</v>
      </c>
    </row>
    <row r="124" spans="2:37" ht="11.25">
      <c r="B124" s="2">
        <f t="shared" si="33"/>
        <v>1.53588974175501</v>
      </c>
      <c r="C124" s="1">
        <f t="shared" si="38"/>
        <v>88</v>
      </c>
      <c r="AH124" s="2">
        <f t="shared" si="34"/>
        <v>-11.07534149325528</v>
      </c>
      <c r="AI124" s="2">
        <f t="shared" si="35"/>
        <v>0</v>
      </c>
      <c r="AJ124" s="2">
        <f t="shared" si="36"/>
        <v>0</v>
      </c>
      <c r="AK124" s="2">
        <f t="shared" si="37"/>
        <v>0</v>
      </c>
    </row>
    <row r="125" spans="2:37" ht="11.25">
      <c r="B125" s="2">
        <f t="shared" si="33"/>
        <v>1.5533430342749535</v>
      </c>
      <c r="C125" s="1">
        <f t="shared" si="38"/>
        <v>89</v>
      </c>
      <c r="AH125" s="2">
        <f t="shared" si="34"/>
        <v>-8.321920743266304</v>
      </c>
      <c r="AI125" s="2">
        <f t="shared" si="35"/>
        <v>0</v>
      </c>
      <c r="AJ125" s="2">
        <f t="shared" si="36"/>
        <v>0</v>
      </c>
      <c r="AK125" s="2">
        <f t="shared" si="37"/>
        <v>0</v>
      </c>
    </row>
    <row r="126" spans="2:37" ht="11.25">
      <c r="B126" s="2">
        <f t="shared" si="33"/>
        <v>1.5707963267948966</v>
      </c>
      <c r="C126" s="1">
        <f t="shared" si="38"/>
        <v>90</v>
      </c>
      <c r="AH126" s="2">
        <f t="shared" si="34"/>
        <v>-5.519160739700126</v>
      </c>
      <c r="AI126" s="2">
        <f t="shared" si="35"/>
        <v>0</v>
      </c>
      <c r="AJ126" s="2">
        <f t="shared" si="36"/>
        <v>0</v>
      </c>
      <c r="AK126" s="2">
        <f t="shared" si="37"/>
        <v>0</v>
      </c>
    </row>
    <row r="127" spans="2:37" ht="11.25">
      <c r="B127" s="2">
        <f t="shared" si="33"/>
        <v>1.5882496193148399</v>
      </c>
      <c r="C127" s="1">
        <f t="shared" si="38"/>
        <v>91</v>
      </c>
      <c r="AH127" s="2">
        <f t="shared" si="34"/>
        <v>-2.6670539668047013</v>
      </c>
      <c r="AI127" s="2">
        <f t="shared" si="35"/>
        <v>0</v>
      </c>
      <c r="AJ127" s="2">
        <f t="shared" si="36"/>
        <v>0</v>
      </c>
      <c r="AK127" s="2">
        <f t="shared" si="37"/>
        <v>0</v>
      </c>
    </row>
    <row r="128" spans="2:37" ht="11.25">
      <c r="B128" s="2">
        <f t="shared" si="33"/>
        <v>1.605702911834783</v>
      </c>
      <c r="C128" s="1">
        <f t="shared" si="38"/>
        <v>92</v>
      </c>
      <c r="AH128" s="2">
        <f t="shared" si="34"/>
        <v>0.23439205966795384</v>
      </c>
      <c r="AI128" s="2">
        <f t="shared" si="35"/>
        <v>0.23439205966795384</v>
      </c>
      <c r="AJ128" s="2">
        <f t="shared" si="36"/>
        <v>0.23439205966795384</v>
      </c>
      <c r="AK128" s="2">
        <f t="shared" si="37"/>
        <v>92</v>
      </c>
    </row>
    <row r="129" spans="2:37" ht="11.25">
      <c r="B129" s="2">
        <f t="shared" si="33"/>
        <v>1.6231562043547263</v>
      </c>
      <c r="C129" s="1">
        <f t="shared" si="38"/>
        <v>93</v>
      </c>
      <c r="AH129" s="2">
        <f t="shared" si="34"/>
        <v>3.185154794751327</v>
      </c>
      <c r="AI129" s="2">
        <f t="shared" si="35"/>
        <v>3.185154794751327</v>
      </c>
      <c r="AJ129" s="2">
        <f t="shared" si="36"/>
        <v>0</v>
      </c>
      <c r="AK129" s="2">
        <f t="shared" si="37"/>
        <v>0</v>
      </c>
    </row>
    <row r="130" spans="2:37" ht="11.25">
      <c r="B130" s="2">
        <f t="shared" si="33"/>
        <v>1.6406094968746698</v>
      </c>
      <c r="C130" s="1">
        <f t="shared" si="38"/>
        <v>94</v>
      </c>
      <c r="AH130" s="2">
        <f t="shared" si="34"/>
        <v>6.185196671131621</v>
      </c>
      <c r="AI130" s="2">
        <f t="shared" si="35"/>
        <v>6.185196671131621</v>
      </c>
      <c r="AJ130" s="2">
        <f t="shared" si="36"/>
        <v>0</v>
      </c>
      <c r="AK130" s="2">
        <f t="shared" si="37"/>
        <v>0</v>
      </c>
    </row>
    <row r="131" spans="2:37" ht="11.25">
      <c r="B131" s="2">
        <f t="shared" si="33"/>
        <v>1.6580627893946132</v>
      </c>
      <c r="C131" s="1">
        <f t="shared" si="38"/>
        <v>95</v>
      </c>
      <c r="AH131" s="2">
        <f t="shared" si="34"/>
        <v>9.234465110591174</v>
      </c>
      <c r="AI131" s="2">
        <f t="shared" si="35"/>
        <v>9.234465110591174</v>
      </c>
      <c r="AJ131" s="2">
        <f t="shared" si="36"/>
        <v>0</v>
      </c>
      <c r="AK131" s="2">
        <f t="shared" si="37"/>
        <v>0</v>
      </c>
    </row>
    <row r="132" spans="2:37" ht="11.25">
      <c r="B132" s="2">
        <f t="shared" si="33"/>
        <v>1.6755160819145563</v>
      </c>
      <c r="C132" s="1">
        <f t="shared" si="38"/>
        <v>96</v>
      </c>
      <c r="AH132" s="2">
        <f t="shared" si="34"/>
        <v>12.332892540024446</v>
      </c>
      <c r="AI132" s="2">
        <f t="shared" si="35"/>
        <v>12.332892540024446</v>
      </c>
      <c r="AJ132" s="2">
        <f t="shared" si="36"/>
        <v>0</v>
      </c>
      <c r="AK132" s="2">
        <f t="shared" si="37"/>
        <v>0</v>
      </c>
    </row>
    <row r="133" spans="2:37" ht="11.25">
      <c r="B133" s="2">
        <f t="shared" si="33"/>
        <v>1.6929693744344996</v>
      </c>
      <c r="C133" s="1">
        <f t="shared" si="38"/>
        <v>97</v>
      </c>
      <c r="AH133" s="2">
        <f t="shared" si="34"/>
        <v>15.480396412021378</v>
      </c>
      <c r="AI133" s="2">
        <f t="shared" si="35"/>
        <v>15.480396412021378</v>
      </c>
      <c r="AJ133" s="2">
        <f t="shared" si="36"/>
        <v>0</v>
      </c>
      <c r="AK133" s="2">
        <f t="shared" si="37"/>
        <v>0</v>
      </c>
    </row>
    <row r="134" spans="2:37" ht="11.25">
      <c r="B134" s="2">
        <f t="shared" si="33"/>
        <v>1.710422666954443</v>
      </c>
      <c r="C134" s="1">
        <f t="shared" si="38"/>
        <v>98</v>
      </c>
      <c r="AH134" s="2">
        <f t="shared" si="34"/>
        <v>18.676879230011977</v>
      </c>
      <c r="AI134" s="2">
        <f t="shared" si="35"/>
        <v>18.676879230011977</v>
      </c>
      <c r="AJ134" s="2">
        <f t="shared" si="36"/>
        <v>0</v>
      </c>
      <c r="AK134" s="2">
        <f t="shared" si="37"/>
        <v>0</v>
      </c>
    </row>
    <row r="135" spans="2:37" ht="11.25">
      <c r="B135" s="2">
        <f t="shared" si="33"/>
        <v>1.7278759594743864</v>
      </c>
      <c r="C135" s="1">
        <f t="shared" si="38"/>
        <v>99</v>
      </c>
      <c r="AH135" s="2">
        <f t="shared" si="34"/>
        <v>21.92222857796493</v>
      </c>
      <c r="AI135" s="2">
        <f t="shared" si="35"/>
        <v>21.92222857796493</v>
      </c>
      <c r="AJ135" s="2">
        <f t="shared" si="36"/>
        <v>0</v>
      </c>
      <c r="AK135" s="2">
        <f t="shared" si="37"/>
        <v>0</v>
      </c>
    </row>
    <row r="136" spans="2:37" ht="11.25">
      <c r="B136" s="2">
        <f t="shared" si="33"/>
        <v>1.7453292519943295</v>
      </c>
      <c r="C136" s="1">
        <f t="shared" si="38"/>
        <v>100</v>
      </c>
      <c r="AH136" s="2">
        <f t="shared" si="34"/>
        <v>25.216317154630318</v>
      </c>
      <c r="AI136" s="2">
        <f t="shared" si="35"/>
        <v>25.216317154630318</v>
      </c>
      <c r="AJ136" s="2">
        <f t="shared" si="36"/>
        <v>0</v>
      </c>
      <c r="AK136" s="2">
        <f t="shared" si="37"/>
        <v>0</v>
      </c>
    </row>
    <row r="137" spans="2:37" ht="11.25">
      <c r="B137" s="2">
        <f t="shared" si="33"/>
        <v>1.7627825445142729</v>
      </c>
      <c r="C137" s="1">
        <f t="shared" si="38"/>
        <v>101</v>
      </c>
      <c r="AH137" s="2">
        <f t="shared" si="34"/>
        <v>28.55900281231726</v>
      </c>
      <c r="AI137" s="2">
        <f t="shared" si="35"/>
        <v>28.55900281231726</v>
      </c>
      <c r="AJ137" s="2">
        <f t="shared" si="36"/>
        <v>0</v>
      </c>
      <c r="AK137" s="2">
        <f t="shared" si="37"/>
        <v>0</v>
      </c>
    </row>
    <row r="138" spans="2:37" ht="11.25">
      <c r="B138" s="2">
        <f t="shared" si="33"/>
        <v>1.780235837034216</v>
      </c>
      <c r="C138" s="1">
        <f t="shared" si="38"/>
        <v>102</v>
      </c>
      <c r="AH138" s="2">
        <f t="shared" si="34"/>
        <v>31.950128600193096</v>
      </c>
      <c r="AI138" s="2">
        <f t="shared" si="35"/>
        <v>31.950128600193096</v>
      </c>
      <c r="AJ138" s="2">
        <f t="shared" si="36"/>
        <v>0</v>
      </c>
      <c r="AK138" s="2">
        <f t="shared" si="37"/>
        <v>0</v>
      </c>
    </row>
    <row r="139" spans="2:37" ht="11.25">
      <c r="B139" s="2">
        <f t="shared" si="33"/>
        <v>1.7976891295541593</v>
      </c>
      <c r="C139" s="1">
        <f t="shared" si="38"/>
        <v>103</v>
      </c>
      <c r="AH139" s="2">
        <f t="shared" si="34"/>
        <v>35.38952281209231</v>
      </c>
      <c r="AI139" s="2">
        <f t="shared" si="35"/>
        <v>35.38952281209231</v>
      </c>
      <c r="AJ139" s="2">
        <f t="shared" si="36"/>
        <v>0</v>
      </c>
      <c r="AK139" s="2">
        <f t="shared" si="37"/>
        <v>0</v>
      </c>
    </row>
    <row r="140" spans="2:37" ht="11.25">
      <c r="B140" s="2">
        <f t="shared" si="33"/>
        <v>1.8151424220741028</v>
      </c>
      <c r="C140" s="1">
        <f t="shared" si="38"/>
        <v>104</v>
      </c>
      <c r="AH140" s="2">
        <f t="shared" si="34"/>
        <v>38.87699903881986</v>
      </c>
      <c r="AI140" s="2">
        <f t="shared" si="35"/>
        <v>38.87699903881986</v>
      </c>
      <c r="AJ140" s="2">
        <f t="shared" si="36"/>
        <v>0</v>
      </c>
      <c r="AK140" s="2">
        <f t="shared" si="37"/>
        <v>0</v>
      </c>
    </row>
    <row r="141" spans="2:37" ht="11.25">
      <c r="B141" s="2">
        <f t="shared" si="33"/>
        <v>1.8325957145940461</v>
      </c>
      <c r="C141" s="1">
        <f t="shared" si="38"/>
        <v>105</v>
      </c>
      <c r="AH141" s="2">
        <f t="shared" si="34"/>
        <v>42.412356224933035</v>
      </c>
      <c r="AI141" s="2">
        <f t="shared" si="35"/>
        <v>42.412356224933035</v>
      </c>
      <c r="AJ141" s="2">
        <f t="shared" si="36"/>
        <v>0</v>
      </c>
      <c r="AK141" s="2">
        <f t="shared" si="37"/>
        <v>0</v>
      </c>
    </row>
    <row r="142" spans="2:37" ht="11.25">
      <c r="B142" s="2">
        <f t="shared" si="33"/>
        <v>1.8500490071139892</v>
      </c>
      <c r="C142" s="1">
        <f t="shared" si="38"/>
        <v>106</v>
      </c>
      <c r="AH142" s="2">
        <f t="shared" si="34"/>
        <v>45.99537872998522</v>
      </c>
      <c r="AI142" s="2">
        <f t="shared" si="35"/>
        <v>45.99537872998522</v>
      </c>
      <c r="AJ142" s="2">
        <f t="shared" si="36"/>
        <v>0</v>
      </c>
      <c r="AK142" s="2">
        <f t="shared" si="37"/>
        <v>0</v>
      </c>
    </row>
    <row r="143" spans="2:37" ht="11.25">
      <c r="B143" s="2">
        <f t="shared" si="33"/>
        <v>1.8675022996339325</v>
      </c>
      <c r="C143" s="1">
        <f t="shared" si="38"/>
        <v>107</v>
      </c>
      <c r="AH143" s="2">
        <f t="shared" si="34"/>
        <v>49.625836394211944</v>
      </c>
      <c r="AI143" s="2">
        <f t="shared" si="35"/>
        <v>49.625836394211944</v>
      </c>
      <c r="AJ143" s="2">
        <f t="shared" si="36"/>
        <v>0</v>
      </c>
      <c r="AK143" s="2">
        <f t="shared" si="37"/>
        <v>0</v>
      </c>
    </row>
    <row r="144" spans="2:37" ht="11.25">
      <c r="B144" s="2">
        <f t="shared" si="33"/>
        <v>1.8849555921538759</v>
      </c>
      <c r="C144" s="1">
        <f t="shared" si="38"/>
        <v>108</v>
      </c>
      <c r="AH144" s="2">
        <f t="shared" si="34"/>
        <v>53.30348460863962</v>
      </c>
      <c r="AI144" s="2">
        <f t="shared" si="35"/>
        <v>53.30348460863962</v>
      </c>
      <c r="AJ144" s="2">
        <f t="shared" si="36"/>
        <v>0</v>
      </c>
      <c r="AK144" s="2">
        <f t="shared" si="37"/>
        <v>0</v>
      </c>
    </row>
    <row r="145" spans="2:37" ht="11.25">
      <c r="B145" s="2">
        <f t="shared" si="33"/>
        <v>1.902408884673819</v>
      </c>
      <c r="C145" s="1">
        <f t="shared" si="38"/>
        <v>109</v>
      </c>
      <c r="AH145" s="2">
        <f t="shared" si="34"/>
        <v>57.02806438959598</v>
      </c>
      <c r="AI145" s="2">
        <f t="shared" si="35"/>
        <v>57.02806438959598</v>
      </c>
      <c r="AJ145" s="2">
        <f t="shared" si="36"/>
        <v>0</v>
      </c>
      <c r="AK145" s="2">
        <f t="shared" si="37"/>
        <v>0</v>
      </c>
    </row>
    <row r="146" spans="2:37" ht="11.25">
      <c r="B146" s="2">
        <f t="shared" si="33"/>
        <v>1.9198621771937625</v>
      </c>
      <c r="C146" s="1">
        <f t="shared" si="38"/>
        <v>110</v>
      </c>
      <c r="AH146" s="2">
        <f t="shared" si="34"/>
        <v>60.799302457599</v>
      </c>
      <c r="AI146" s="2">
        <f t="shared" si="35"/>
        <v>60.799302457599</v>
      </c>
      <c r="AJ146" s="2">
        <f t="shared" si="36"/>
        <v>0</v>
      </c>
      <c r="AK146" s="2">
        <f t="shared" si="37"/>
        <v>0</v>
      </c>
    </row>
    <row r="147" spans="2:37" ht="11.25">
      <c r="B147" s="2">
        <f t="shared" si="33"/>
        <v>1.9373154697137058</v>
      </c>
      <c r="C147" s="1">
        <f t="shared" si="38"/>
        <v>111</v>
      </c>
      <c r="AH147" s="2">
        <f t="shared" si="34"/>
        <v>64.61691132060028</v>
      </c>
      <c r="AI147" s="2">
        <f t="shared" si="35"/>
        <v>64.61691132060028</v>
      </c>
      <c r="AJ147" s="2">
        <f t="shared" si="36"/>
        <v>0</v>
      </c>
      <c r="AK147" s="2">
        <f t="shared" si="37"/>
        <v>0</v>
      </c>
    </row>
    <row r="148" spans="2:37" ht="11.25">
      <c r="B148" s="2">
        <f t="shared" si="33"/>
        <v>1.9547687622336491</v>
      </c>
      <c r="C148" s="1">
        <f t="shared" si="38"/>
        <v>112</v>
      </c>
      <c r="AH148" s="2">
        <f t="shared" si="34"/>
        <v>68.48058936155823</v>
      </c>
      <c r="AI148" s="2">
        <f t="shared" si="35"/>
        <v>68.48058936155823</v>
      </c>
      <c r="AJ148" s="2">
        <f t="shared" si="36"/>
        <v>0</v>
      </c>
      <c r="AK148" s="2">
        <f t="shared" si="37"/>
        <v>0</v>
      </c>
    </row>
    <row r="149" spans="2:37" ht="11.25">
      <c r="B149" s="2">
        <f t="shared" si="33"/>
        <v>1.9722220547535922</v>
      </c>
      <c r="C149" s="1">
        <f t="shared" si="38"/>
        <v>113</v>
      </c>
      <c r="AH149" s="2">
        <f t="shared" si="34"/>
        <v>72.39002093031323</v>
      </c>
      <c r="AI149" s="2">
        <f t="shared" si="35"/>
        <v>72.39002093031323</v>
      </c>
      <c r="AJ149" s="2">
        <f t="shared" si="36"/>
        <v>0</v>
      </c>
      <c r="AK149" s="2">
        <f t="shared" si="37"/>
        <v>0</v>
      </c>
    </row>
    <row r="150" spans="2:37" ht="11.25">
      <c r="B150" s="2">
        <f t="shared" si="33"/>
        <v>1.9896753472735356</v>
      </c>
      <c r="C150" s="1">
        <f t="shared" si="38"/>
        <v>114</v>
      </c>
      <c r="AH150" s="2">
        <f t="shared" si="34"/>
        <v>76.34487643973804</v>
      </c>
      <c r="AI150" s="2">
        <f t="shared" si="35"/>
        <v>76.34487643973804</v>
      </c>
      <c r="AJ150" s="2">
        <f t="shared" si="36"/>
        <v>0</v>
      </c>
      <c r="AK150" s="2">
        <f t="shared" si="37"/>
        <v>0</v>
      </c>
    </row>
    <row r="151" spans="2:37" ht="11.25">
      <c r="B151" s="2">
        <f t="shared" si="33"/>
        <v>2.007128639793479</v>
      </c>
      <c r="C151" s="1">
        <f t="shared" si="38"/>
        <v>115</v>
      </c>
      <c r="AH151" s="2">
        <f t="shared" si="34"/>
        <v>80.34481246613291</v>
      </c>
      <c r="AI151" s="2">
        <f t="shared" si="35"/>
        <v>80.34481246613291</v>
      </c>
      <c r="AJ151" s="2">
        <f t="shared" si="36"/>
        <v>0</v>
      </c>
      <c r="AK151" s="2">
        <f t="shared" si="37"/>
        <v>0</v>
      </c>
    </row>
    <row r="152" spans="2:37" ht="11.25">
      <c r="B152" s="2">
        <f t="shared" si="33"/>
        <v>2.0245819323134224</v>
      </c>
      <c r="C152" s="1">
        <f t="shared" si="38"/>
        <v>116</v>
      </c>
      <c r="AH152" s="2">
        <f t="shared" si="34"/>
        <v>84.38947185383603</v>
      </c>
      <c r="AI152" s="2">
        <f t="shared" si="35"/>
        <v>84.38947185383603</v>
      </c>
      <c r="AJ152" s="2">
        <f t="shared" si="36"/>
        <v>0</v>
      </c>
      <c r="AK152" s="2">
        <f t="shared" si="37"/>
        <v>0</v>
      </c>
    </row>
    <row r="153" spans="2:37" ht="11.25">
      <c r="B153" s="2">
        <f t="shared" si="33"/>
        <v>2.0420352248333655</v>
      </c>
      <c r="C153" s="1">
        <f t="shared" si="38"/>
        <v>117</v>
      </c>
      <c r="AH153" s="2">
        <f t="shared" si="34"/>
        <v>88.47848382401625</v>
      </c>
      <c r="AI153" s="2">
        <f t="shared" si="35"/>
        <v>88.47848382401625</v>
      </c>
      <c r="AJ153" s="2">
        <f t="shared" si="36"/>
        <v>0</v>
      </c>
      <c r="AK153" s="2">
        <f t="shared" si="37"/>
        <v>0</v>
      </c>
    </row>
    <row r="154" spans="2:37" ht="11.25">
      <c r="B154" s="2">
        <f t="shared" si="33"/>
        <v>2.0594885173533086</v>
      </c>
      <c r="C154" s="1">
        <f t="shared" si="38"/>
        <v>118</v>
      </c>
      <c r="AH154" s="2">
        <f t="shared" si="34"/>
        <v>92.61146408761644</v>
      </c>
      <c r="AI154" s="2">
        <f t="shared" si="35"/>
        <v>92.61146408761644</v>
      </c>
      <c r="AJ154" s="2">
        <f t="shared" si="36"/>
        <v>0</v>
      </c>
      <c r="AK154" s="2">
        <f t="shared" si="37"/>
        <v>0</v>
      </c>
    </row>
    <row r="155" spans="2:37" ht="11.25">
      <c r="B155" s="2">
        <f t="shared" si="33"/>
        <v>2.076941809873252</v>
      </c>
      <c r="C155" s="1">
        <f t="shared" si="38"/>
        <v>119</v>
      </c>
      <c r="AH155" s="2">
        <f t="shared" si="34"/>
        <v>96.78801496241132</v>
      </c>
      <c r="AI155" s="2">
        <f t="shared" si="35"/>
        <v>96.78801496241132</v>
      </c>
      <c r="AJ155" s="2">
        <f t="shared" si="36"/>
        <v>0</v>
      </c>
      <c r="AK155" s="2">
        <f t="shared" si="37"/>
        <v>0</v>
      </c>
    </row>
    <row r="156" spans="2:37" ht="11.25">
      <c r="B156" s="2">
        <f t="shared" si="33"/>
        <v>2.0943951023931953</v>
      </c>
      <c r="C156" s="1">
        <f t="shared" si="38"/>
        <v>120</v>
      </c>
      <c r="AH156" s="2">
        <f t="shared" si="34"/>
        <v>101.00772549414518</v>
      </c>
      <c r="AI156" s="2">
        <f t="shared" si="35"/>
        <v>101.00772549414518</v>
      </c>
      <c r="AJ156" s="2">
        <f t="shared" si="36"/>
        <v>0</v>
      </c>
      <c r="AK156" s="2">
        <f t="shared" si="37"/>
        <v>0</v>
      </c>
    </row>
    <row r="157" spans="2:37" ht="11.25">
      <c r="B157" s="2">
        <f t="shared" si="33"/>
        <v>2.111848394913139</v>
      </c>
      <c r="C157" s="1">
        <f t="shared" si="38"/>
        <v>121</v>
      </c>
      <c r="AH157" s="2">
        <f t="shared" si="34"/>
        <v>105.27017158171293</v>
      </c>
      <c r="AI157" s="2">
        <f t="shared" si="35"/>
        <v>105.27017158171293</v>
      </c>
      <c r="AJ157" s="2">
        <f t="shared" si="36"/>
        <v>0</v>
      </c>
      <c r="AK157" s="2">
        <f t="shared" si="37"/>
        <v>0</v>
      </c>
    </row>
    <row r="158" spans="2:37" ht="11.25">
      <c r="B158" s="2">
        <f t="shared" si="33"/>
        <v>2.129301687433082</v>
      </c>
      <c r="C158" s="1">
        <f t="shared" si="38"/>
        <v>122</v>
      </c>
      <c r="AH158" s="2">
        <f t="shared" si="34"/>
        <v>109.57491610634489</v>
      </c>
      <c r="AI158" s="2">
        <f t="shared" si="35"/>
        <v>109.57491610634489</v>
      </c>
      <c r="AJ158" s="2">
        <f t="shared" si="36"/>
        <v>0</v>
      </c>
      <c r="AK158" s="2">
        <f t="shared" si="37"/>
        <v>0</v>
      </c>
    </row>
    <row r="159" spans="2:37" ht="11.25">
      <c r="B159" s="2">
        <f t="shared" si="33"/>
        <v>2.1467549799530254</v>
      </c>
      <c r="C159" s="1">
        <f t="shared" si="38"/>
        <v>123</v>
      </c>
      <c r="AH159" s="2">
        <f t="shared" si="34"/>
        <v>113.92150906475806</v>
      </c>
      <c r="AI159" s="2">
        <f t="shared" si="35"/>
        <v>113.92150906475806</v>
      </c>
      <c r="AJ159" s="2">
        <f t="shared" si="36"/>
        <v>0</v>
      </c>
      <c r="AK159" s="2">
        <f t="shared" si="37"/>
        <v>0</v>
      </c>
    </row>
    <row r="160" spans="2:37" ht="11.25">
      <c r="B160" s="2">
        <f t="shared" si="33"/>
        <v>2.1642082724729685</v>
      </c>
      <c r="C160" s="1">
        <f t="shared" si="38"/>
        <v>124</v>
      </c>
      <c r="AH160" s="2">
        <f t="shared" si="34"/>
        <v>118.30948770623078</v>
      </c>
      <c r="AI160" s="2">
        <f t="shared" si="35"/>
        <v>118.30948770623078</v>
      </c>
      <c r="AJ160" s="2">
        <f t="shared" si="36"/>
        <v>0</v>
      </c>
      <c r="AK160" s="2">
        <f t="shared" si="37"/>
        <v>0</v>
      </c>
    </row>
    <row r="161" spans="2:37" ht="11.25">
      <c r="B161" s="2">
        <f t="shared" si="33"/>
        <v>2.1816615649929116</v>
      </c>
      <c r="C161" s="1">
        <f t="shared" si="38"/>
        <v>125</v>
      </c>
      <c r="AH161" s="2">
        <f t="shared" si="34"/>
        <v>122.73837667356162</v>
      </c>
      <c r="AI161" s="2">
        <f t="shared" si="35"/>
        <v>122.73837667356162</v>
      </c>
      <c r="AJ161" s="2">
        <f t="shared" si="36"/>
        <v>0</v>
      </c>
      <c r="AK161" s="2">
        <f t="shared" si="37"/>
        <v>0</v>
      </c>
    </row>
    <row r="162" spans="2:37" ht="11.25">
      <c r="B162" s="2">
        <f t="shared" si="33"/>
        <v>2.199114857512855</v>
      </c>
      <c r="C162" s="1">
        <f t="shared" si="38"/>
        <v>126</v>
      </c>
      <c r="AH162" s="2">
        <f t="shared" si="34"/>
        <v>127.20768814786769</v>
      </c>
      <c r="AI162" s="2">
        <f t="shared" si="35"/>
        <v>127.20768814786769</v>
      </c>
      <c r="AJ162" s="2">
        <f t="shared" si="36"/>
        <v>0</v>
      </c>
      <c r="AK162" s="2">
        <f t="shared" si="37"/>
        <v>0</v>
      </c>
    </row>
    <row r="163" spans="2:37" ht="11.25">
      <c r="B163" s="2">
        <f t="shared" si="33"/>
        <v>2.2165681500327987</v>
      </c>
      <c r="C163" s="1">
        <f t="shared" si="38"/>
        <v>127</v>
      </c>
      <c r="AH163" s="2">
        <f t="shared" si="34"/>
        <v>131.7169219971786</v>
      </c>
      <c r="AI163" s="2">
        <f t="shared" si="35"/>
        <v>131.7169219971786</v>
      </c>
      <c r="AJ163" s="2">
        <f t="shared" si="36"/>
        <v>0</v>
      </c>
      <c r="AK163" s="2">
        <f t="shared" si="37"/>
        <v>0</v>
      </c>
    </row>
    <row r="164" spans="2:37" ht="11.25">
      <c r="B164" s="2">
        <f aca="true" t="shared" si="39" ref="B164:B216">(C164*2*PI())/360</f>
        <v>2.234021442552742</v>
      </c>
      <c r="C164" s="1">
        <f t="shared" si="38"/>
        <v>128</v>
      </c>
      <c r="AH164" s="2">
        <f t="shared" si="34"/>
        <v>136.26556592878183</v>
      </c>
      <c r="AI164" s="2">
        <f t="shared" si="35"/>
        <v>136.26556592878183</v>
      </c>
      <c r="AJ164" s="2">
        <f t="shared" si="36"/>
        <v>0</v>
      </c>
      <c r="AK164" s="2">
        <f t="shared" si="37"/>
        <v>0</v>
      </c>
    </row>
    <row r="165" spans="2:37" ht="11.25">
      <c r="B165" s="2">
        <f t="shared" si="39"/>
        <v>2.251474735072685</v>
      </c>
      <c r="C165" s="1">
        <f t="shared" si="38"/>
        <v>129</v>
      </c>
      <c r="AH165" s="2">
        <f aca="true" t="shared" si="40" ref="AH165:AH216">$D$6*$D$6*(B165-SIN(B165))/2-$J$4*$D$11</f>
        <v>140.8530956452723</v>
      </c>
      <c r="AI165" s="2">
        <f aca="true" t="shared" si="41" ref="AI165:AI216">IF(AH165&lt;0,0,AH165)</f>
        <v>140.8530956452723</v>
      </c>
      <c r="AJ165" s="2">
        <f aca="true" t="shared" si="42" ref="AJ165:AJ217">IF(AI164=0,AI165,0)</f>
        <v>0</v>
      </c>
      <c r="AK165" s="2">
        <f aca="true" t="shared" si="43" ref="AK165:AK217">IF(AJ165=0,0,C165)</f>
        <v>0</v>
      </c>
    </row>
    <row r="166" spans="2:37" ht="11.25">
      <c r="B166" s="2">
        <f t="shared" si="39"/>
        <v>2.2689280275926285</v>
      </c>
      <c r="C166" s="1">
        <f aca="true" t="shared" si="44" ref="C166:C216">C165+1</f>
        <v>130</v>
      </c>
      <c r="AH166" s="2">
        <f t="shared" si="40"/>
        <v>145.47897500425802</v>
      </c>
      <c r="AI166" s="2">
        <f t="shared" si="41"/>
        <v>145.47897500425802</v>
      </c>
      <c r="AJ166" s="2">
        <f t="shared" si="42"/>
        <v>0</v>
      </c>
      <c r="AK166" s="2">
        <f t="shared" si="43"/>
        <v>0</v>
      </c>
    </row>
    <row r="167" spans="2:37" ht="11.25">
      <c r="B167" s="2">
        <f t="shared" si="39"/>
        <v>2.286381320112572</v>
      </c>
      <c r="C167" s="1">
        <f t="shared" si="44"/>
        <v>131</v>
      </c>
      <c r="AH167" s="2">
        <f t="shared" si="40"/>
        <v>150.14265618167428</v>
      </c>
      <c r="AI167" s="2">
        <f t="shared" si="41"/>
        <v>150.14265618167428</v>
      </c>
      <c r="AJ167" s="2">
        <f t="shared" si="42"/>
        <v>0</v>
      </c>
      <c r="AK167" s="2">
        <f t="shared" si="43"/>
        <v>0</v>
      </c>
    </row>
    <row r="168" spans="2:37" ht="11.25">
      <c r="B168" s="2">
        <f t="shared" si="39"/>
        <v>2.303834612632515</v>
      </c>
      <c r="C168" s="1">
        <f t="shared" si="44"/>
        <v>132</v>
      </c>
      <c r="AH168" s="2">
        <f t="shared" si="40"/>
        <v>154.8435798386562</v>
      </c>
      <c r="AI168" s="2">
        <f t="shared" si="41"/>
        <v>154.8435798386562</v>
      </c>
      <c r="AJ168" s="2">
        <f t="shared" si="42"/>
        <v>0</v>
      </c>
      <c r="AK168" s="2">
        <f t="shared" si="43"/>
        <v>0</v>
      </c>
    </row>
    <row r="169" spans="2:37" ht="11.25">
      <c r="B169" s="2">
        <f t="shared" si="39"/>
        <v>2.321287905152458</v>
      </c>
      <c r="C169" s="1">
        <f t="shared" si="44"/>
        <v>133</v>
      </c>
      <c r="AH169" s="2">
        <f t="shared" si="40"/>
        <v>159.5811752919192</v>
      </c>
      <c r="AI169" s="2">
        <f t="shared" si="41"/>
        <v>159.5811752919192</v>
      </c>
      <c r="AJ169" s="2">
        <f t="shared" si="42"/>
        <v>0</v>
      </c>
      <c r="AK169" s="2">
        <f t="shared" si="43"/>
        <v>0</v>
      </c>
    </row>
    <row r="170" spans="2:37" ht="11.25">
      <c r="B170" s="2">
        <f t="shared" si="39"/>
        <v>2.3387411976724013</v>
      </c>
      <c r="C170" s="1">
        <f t="shared" si="44"/>
        <v>134</v>
      </c>
      <c r="AH170" s="2">
        <f t="shared" si="40"/>
        <v>164.35486068759408</v>
      </c>
      <c r="AI170" s="2">
        <f t="shared" si="41"/>
        <v>164.35486068759408</v>
      </c>
      <c r="AJ170" s="2">
        <f t="shared" si="42"/>
        <v>0</v>
      </c>
      <c r="AK170" s="2">
        <f t="shared" si="43"/>
        <v>0</v>
      </c>
    </row>
    <row r="171" spans="2:37" ht="11.25">
      <c r="B171" s="2">
        <f t="shared" si="39"/>
        <v>2.356194490192345</v>
      </c>
      <c r="C171" s="1">
        <f t="shared" si="44"/>
        <v>135</v>
      </c>
      <c r="AH171" s="2">
        <f t="shared" si="40"/>
        <v>169.1640431784658</v>
      </c>
      <c r="AI171" s="2">
        <f t="shared" si="41"/>
        <v>169.1640431784658</v>
      </c>
      <c r="AJ171" s="2">
        <f t="shared" si="42"/>
        <v>0</v>
      </c>
      <c r="AK171" s="2">
        <f t="shared" si="43"/>
        <v>0</v>
      </c>
    </row>
    <row r="172" spans="2:37" ht="11.25">
      <c r="B172" s="2">
        <f t="shared" si="39"/>
        <v>2.3736477827122884</v>
      </c>
      <c r="C172" s="1">
        <f t="shared" si="44"/>
        <v>136</v>
      </c>
      <c r="AH172" s="2">
        <f t="shared" si="40"/>
        <v>174.00811910455977</v>
      </c>
      <c r="AI172" s="2">
        <f t="shared" si="41"/>
        <v>174.00811910455977</v>
      </c>
      <c r="AJ172" s="2">
        <f t="shared" si="42"/>
        <v>0</v>
      </c>
      <c r="AK172" s="2">
        <f t="shared" si="43"/>
        <v>0</v>
      </c>
    </row>
    <row r="173" spans="2:37" ht="11.25">
      <c r="B173" s="2">
        <f t="shared" si="39"/>
        <v>2.3911010752322315</v>
      </c>
      <c r="C173" s="1">
        <f t="shared" si="44"/>
        <v>137</v>
      </c>
      <c r="AH173" s="2">
        <f t="shared" si="40"/>
        <v>178.88647417702336</v>
      </c>
      <c r="AI173" s="2">
        <f t="shared" si="41"/>
        <v>178.88647417702336</v>
      </c>
      <c r="AJ173" s="2">
        <f t="shared" si="42"/>
        <v>0</v>
      </c>
      <c r="AK173" s="2">
        <f t="shared" si="43"/>
        <v>0</v>
      </c>
    </row>
    <row r="174" spans="2:37" ht="11.25">
      <c r="B174" s="2">
        <f t="shared" si="39"/>
        <v>2.4085543677521746</v>
      </c>
      <c r="C174" s="1">
        <f t="shared" si="44"/>
        <v>138</v>
      </c>
      <c r="AH174" s="2">
        <f t="shared" si="40"/>
        <v>183.79848366524388</v>
      </c>
      <c r="AI174" s="2">
        <f t="shared" si="41"/>
        <v>183.79848366524388</v>
      </c>
      <c r="AJ174" s="2">
        <f t="shared" si="42"/>
        <v>0</v>
      </c>
      <c r="AK174" s="2">
        <f t="shared" si="43"/>
        <v>0</v>
      </c>
    </row>
    <row r="175" spans="2:37" ht="11.25">
      <c r="B175" s="2">
        <f t="shared" si="39"/>
        <v>2.426007660272118</v>
      </c>
      <c r="C175" s="1">
        <f t="shared" si="44"/>
        <v>139</v>
      </c>
      <c r="AH175" s="2">
        <f t="shared" si="40"/>
        <v>188.7435125871476</v>
      </c>
      <c r="AI175" s="2">
        <f t="shared" si="41"/>
        <v>188.7435125871476</v>
      </c>
      <c r="AJ175" s="2">
        <f t="shared" si="42"/>
        <v>0</v>
      </c>
      <c r="AK175" s="2">
        <f t="shared" si="43"/>
        <v>0</v>
      </c>
    </row>
    <row r="176" spans="2:37" ht="11.25">
      <c r="B176" s="2">
        <f t="shared" si="39"/>
        <v>2.443460952792061</v>
      </c>
      <c r="C176" s="1">
        <f t="shared" si="44"/>
        <v>140</v>
      </c>
      <c r="AH176" s="2">
        <f t="shared" si="40"/>
        <v>193.72091590262116</v>
      </c>
      <c r="AI176" s="2">
        <f t="shared" si="41"/>
        <v>193.72091590262116</v>
      </c>
      <c r="AJ176" s="2">
        <f t="shared" si="42"/>
        <v>0</v>
      </c>
      <c r="AK176" s="2">
        <f t="shared" si="43"/>
        <v>0</v>
      </c>
    </row>
    <row r="177" spans="2:37" ht="11.25">
      <c r="B177" s="2">
        <f t="shared" si="39"/>
        <v>2.4609142453120043</v>
      </c>
      <c r="C177" s="1">
        <f t="shared" si="44"/>
        <v>141</v>
      </c>
      <c r="AH177" s="2">
        <f t="shared" si="40"/>
        <v>198.73003870999761</v>
      </c>
      <c r="AI177" s="2">
        <f t="shared" si="41"/>
        <v>198.73003870999761</v>
      </c>
      <c r="AJ177" s="2">
        <f t="shared" si="42"/>
        <v>0</v>
      </c>
      <c r="AK177" s="2">
        <f t="shared" si="43"/>
        <v>0</v>
      </c>
    </row>
    <row r="178" spans="2:37" ht="11.25">
      <c r="B178" s="2">
        <f t="shared" si="39"/>
        <v>2.478367537831948</v>
      </c>
      <c r="C178" s="1">
        <f t="shared" si="44"/>
        <v>142</v>
      </c>
      <c r="AH178" s="2">
        <f t="shared" si="40"/>
        <v>203.77021644554551</v>
      </c>
      <c r="AI178" s="2">
        <f t="shared" si="41"/>
        <v>203.77021644554551</v>
      </c>
      <c r="AJ178" s="2">
        <f t="shared" si="42"/>
        <v>0</v>
      </c>
      <c r="AK178" s="2">
        <f t="shared" si="43"/>
        <v>0</v>
      </c>
    </row>
    <row r="179" spans="2:37" ht="11.25">
      <c r="B179" s="2">
        <f t="shared" si="39"/>
        <v>2.4958208303518914</v>
      </c>
      <c r="C179" s="1">
        <f t="shared" si="44"/>
        <v>143</v>
      </c>
      <c r="AH179" s="2">
        <f t="shared" si="40"/>
        <v>208.84077508590124</v>
      </c>
      <c r="AI179" s="2">
        <f t="shared" si="41"/>
        <v>208.84077508590124</v>
      </c>
      <c r="AJ179" s="2">
        <f t="shared" si="42"/>
        <v>0</v>
      </c>
      <c r="AK179" s="2">
        <f t="shared" si="43"/>
        <v>0</v>
      </c>
    </row>
    <row r="180" spans="2:37" ht="11.25">
      <c r="B180" s="2">
        <f t="shared" si="39"/>
        <v>2.5132741228718345</v>
      </c>
      <c r="C180" s="1">
        <f t="shared" si="44"/>
        <v>144</v>
      </c>
      <c r="AH180" s="2">
        <f t="shared" si="40"/>
        <v>213.94103135338312</v>
      </c>
      <c r="AI180" s="2">
        <f t="shared" si="41"/>
        <v>213.94103135338312</v>
      </c>
      <c r="AJ180" s="2">
        <f t="shared" si="42"/>
        <v>0</v>
      </c>
      <c r="AK180" s="2">
        <f t="shared" si="43"/>
        <v>0</v>
      </c>
    </row>
    <row r="181" spans="2:37" ht="11.25">
      <c r="B181" s="2">
        <f t="shared" si="39"/>
        <v>2.5307274153917776</v>
      </c>
      <c r="C181" s="1">
        <f t="shared" si="44"/>
        <v>145</v>
      </c>
      <c r="AH181" s="2">
        <f t="shared" si="40"/>
        <v>219.07029292412508</v>
      </c>
      <c r="AI181" s="2">
        <f t="shared" si="41"/>
        <v>219.07029292412508</v>
      </c>
      <c r="AJ181" s="2">
        <f t="shared" si="42"/>
        <v>0</v>
      </c>
      <c r="AK181" s="2">
        <f t="shared" si="43"/>
        <v>0</v>
      </c>
    </row>
    <row r="182" spans="2:37" ht="11.25">
      <c r="B182" s="2">
        <f t="shared" si="39"/>
        <v>2.548180707911721</v>
      </c>
      <c r="C182" s="1">
        <f t="shared" si="44"/>
        <v>146</v>
      </c>
      <c r="AH182" s="2">
        <f t="shared" si="40"/>
        <v>224.22785863896442</v>
      </c>
      <c r="AI182" s="2">
        <f t="shared" si="41"/>
        <v>224.22785863896442</v>
      </c>
      <c r="AJ182" s="2">
        <f t="shared" si="42"/>
        <v>0</v>
      </c>
      <c r="AK182" s="2">
        <f t="shared" si="43"/>
        <v>0</v>
      </c>
    </row>
    <row r="183" spans="2:37" ht="11.25">
      <c r="B183" s="2">
        <f t="shared" si="39"/>
        <v>2.5656340004316647</v>
      </c>
      <c r="C183" s="1">
        <f t="shared" si="44"/>
        <v>147</v>
      </c>
      <c r="AH183" s="2">
        <f t="shared" si="40"/>
        <v>229.4130187170219</v>
      </c>
      <c r="AI183" s="2">
        <f t="shared" si="41"/>
        <v>229.4130187170219</v>
      </c>
      <c r="AJ183" s="2">
        <f t="shared" si="42"/>
        <v>0</v>
      </c>
      <c r="AK183" s="2">
        <f t="shared" si="43"/>
        <v>0</v>
      </c>
    </row>
    <row r="184" spans="2:37" ht="11.25">
      <c r="B184" s="2">
        <f t="shared" si="39"/>
        <v>2.5830872929516078</v>
      </c>
      <c r="C184" s="1">
        <f t="shared" si="44"/>
        <v>148</v>
      </c>
      <c r="AH184" s="2">
        <f t="shared" si="40"/>
        <v>234.62505497190793</v>
      </c>
      <c r="AI184" s="2">
        <f t="shared" si="41"/>
        <v>234.62505497190793</v>
      </c>
      <c r="AJ184" s="2">
        <f t="shared" si="42"/>
        <v>0</v>
      </c>
      <c r="AK184" s="2">
        <f t="shared" si="43"/>
        <v>0</v>
      </c>
    </row>
    <row r="185" spans="2:37" ht="11.25">
      <c r="B185" s="2">
        <f t="shared" si="39"/>
        <v>2.600540585471551</v>
      </c>
      <c r="C185" s="1">
        <f t="shared" si="44"/>
        <v>149</v>
      </c>
      <c r="AH185" s="2">
        <f t="shared" si="40"/>
        <v>239.8632410304891</v>
      </c>
      <c r="AI185" s="2">
        <f t="shared" si="41"/>
        <v>239.8632410304891</v>
      </c>
      <c r="AJ185" s="2">
        <f t="shared" si="42"/>
        <v>0</v>
      </c>
      <c r="AK185" s="2">
        <f t="shared" si="43"/>
        <v>0</v>
      </c>
    </row>
    <row r="186" spans="2:37" ht="11.25">
      <c r="B186" s="2">
        <f t="shared" si="39"/>
        <v>2.6179938779914944</v>
      </c>
      <c r="C186" s="1">
        <f t="shared" si="44"/>
        <v>150</v>
      </c>
      <c r="AH186" s="2">
        <f t="shared" si="40"/>
        <v>245.12684255414874</v>
      </c>
      <c r="AI186" s="2">
        <f t="shared" si="41"/>
        <v>245.12684255414874</v>
      </c>
      <c r="AJ186" s="2">
        <f t="shared" si="42"/>
        <v>0</v>
      </c>
      <c r="AK186" s="2">
        <f t="shared" si="43"/>
        <v>0</v>
      </c>
    </row>
    <row r="187" spans="2:37" ht="11.25">
      <c r="B187" s="2">
        <f t="shared" si="39"/>
        <v>2.6354471705114375</v>
      </c>
      <c r="C187" s="1">
        <f t="shared" si="44"/>
        <v>151</v>
      </c>
      <c r="AH187" s="2">
        <f t="shared" si="40"/>
        <v>250.41511746247286</v>
      </c>
      <c r="AI187" s="2">
        <f t="shared" si="41"/>
        <v>250.41511746247286</v>
      </c>
      <c r="AJ187" s="2">
        <f t="shared" si="42"/>
        <v>0</v>
      </c>
      <c r="AK187" s="2">
        <f t="shared" si="43"/>
        <v>0</v>
      </c>
    </row>
    <row r="188" spans="2:37" ht="11.25">
      <c r="B188" s="2">
        <f t="shared" si="39"/>
        <v>2.6529004630313806</v>
      </c>
      <c r="C188" s="1">
        <f t="shared" si="44"/>
        <v>152</v>
      </c>
      <c r="AH188" s="2">
        <f t="shared" si="40"/>
        <v>255.7273161592959</v>
      </c>
      <c r="AI188" s="2">
        <f t="shared" si="41"/>
        <v>255.7273161592959</v>
      </c>
      <c r="AJ188" s="2">
        <f t="shared" si="42"/>
        <v>0</v>
      </c>
      <c r="AK188" s="2">
        <f t="shared" si="43"/>
        <v>0</v>
      </c>
    </row>
    <row r="189" spans="2:37" ht="11.25">
      <c r="B189" s="2">
        <f t="shared" si="39"/>
        <v>2.670353755551324</v>
      </c>
      <c r="C189" s="1">
        <f t="shared" si="44"/>
        <v>153</v>
      </c>
      <c r="AH189" s="2">
        <f t="shared" si="40"/>
        <v>261.0626817610346</v>
      </c>
      <c r="AI189" s="2">
        <f t="shared" si="41"/>
        <v>261.0626817610346</v>
      </c>
      <c r="AJ189" s="2">
        <f t="shared" si="42"/>
        <v>0</v>
      </c>
      <c r="AK189" s="2">
        <f t="shared" si="43"/>
        <v>0</v>
      </c>
    </row>
    <row r="190" spans="2:37" ht="11.25">
      <c r="B190" s="2">
        <f t="shared" si="39"/>
        <v>2.6878070480712677</v>
      </c>
      <c r="C190" s="1">
        <f t="shared" si="44"/>
        <v>154</v>
      </c>
      <c r="AH190" s="2">
        <f t="shared" si="40"/>
        <v>266.4204503272415</v>
      </c>
      <c r="AI190" s="2">
        <f t="shared" si="41"/>
        <v>266.4204503272415</v>
      </c>
      <c r="AJ190" s="2">
        <f t="shared" si="42"/>
        <v>0</v>
      </c>
      <c r="AK190" s="2">
        <f t="shared" si="43"/>
        <v>0</v>
      </c>
    </row>
    <row r="191" spans="2:37" ht="11.25">
      <c r="B191" s="2">
        <f t="shared" si="39"/>
        <v>2.705260340591211</v>
      </c>
      <c r="C191" s="1">
        <f t="shared" si="44"/>
        <v>155</v>
      </c>
      <c r="AH191" s="2">
        <f t="shared" si="40"/>
        <v>271.79985109330937</v>
      </c>
      <c r="AI191" s="2">
        <f t="shared" si="41"/>
        <v>271.79985109330937</v>
      </c>
      <c r="AJ191" s="2">
        <f t="shared" si="42"/>
        <v>0</v>
      </c>
      <c r="AK191" s="2">
        <f t="shared" si="43"/>
        <v>0</v>
      </c>
    </row>
    <row r="192" spans="2:37" ht="11.25">
      <c r="B192" s="2">
        <f t="shared" si="39"/>
        <v>2.722713633111154</v>
      </c>
      <c r="C192" s="1">
        <f t="shared" si="44"/>
        <v>156</v>
      </c>
      <c r="AH192" s="2">
        <f t="shared" si="40"/>
        <v>277.2001067052539</v>
      </c>
      <c r="AI192" s="2">
        <f t="shared" si="41"/>
        <v>277.2001067052539</v>
      </c>
      <c r="AJ192" s="2">
        <f t="shared" si="42"/>
        <v>0</v>
      </c>
      <c r="AK192" s="2">
        <f t="shared" si="43"/>
        <v>0</v>
      </c>
    </row>
    <row r="193" spans="2:37" ht="11.25">
      <c r="B193" s="2">
        <f t="shared" si="39"/>
        <v>2.740166925631097</v>
      </c>
      <c r="C193" s="1">
        <f t="shared" si="44"/>
        <v>157</v>
      </c>
      <c r="AH193" s="2">
        <f t="shared" si="40"/>
        <v>282.6204334565019</v>
      </c>
      <c r="AI193" s="2">
        <f t="shared" si="41"/>
        <v>282.6204334565019</v>
      </c>
      <c r="AJ193" s="2">
        <f t="shared" si="42"/>
        <v>0</v>
      </c>
      <c r="AK193" s="2">
        <f t="shared" si="43"/>
        <v>0</v>
      </c>
    </row>
    <row r="194" spans="2:37" ht="11.25">
      <c r="B194" s="2">
        <f t="shared" si="39"/>
        <v>2.7576202181510405</v>
      </c>
      <c r="C194" s="1">
        <f t="shared" si="44"/>
        <v>158</v>
      </c>
      <c r="AH194" s="2">
        <f t="shared" si="40"/>
        <v>288.0600415266174</v>
      </c>
      <c r="AI194" s="2">
        <f t="shared" si="41"/>
        <v>288.0600415266174</v>
      </c>
      <c r="AJ194" s="2">
        <f t="shared" si="42"/>
        <v>0</v>
      </c>
      <c r="AK194" s="2">
        <f t="shared" si="43"/>
        <v>0</v>
      </c>
    </row>
    <row r="195" spans="2:37" ht="11.25">
      <c r="B195" s="2">
        <f t="shared" si="39"/>
        <v>2.775073510670984</v>
      </c>
      <c r="C195" s="1">
        <f t="shared" si="44"/>
        <v>159</v>
      </c>
      <c r="AH195" s="2">
        <f t="shared" si="40"/>
        <v>293.5181352218874</v>
      </c>
      <c r="AI195" s="2">
        <f t="shared" si="41"/>
        <v>293.5181352218874</v>
      </c>
      <c r="AJ195" s="2">
        <f t="shared" si="42"/>
        <v>0</v>
      </c>
      <c r="AK195" s="2">
        <f t="shared" si="43"/>
        <v>0</v>
      </c>
    </row>
    <row r="196" spans="2:37" ht="11.25">
      <c r="B196" s="2">
        <f t="shared" si="39"/>
        <v>2.792526803190927</v>
      </c>
      <c r="C196" s="1">
        <f t="shared" si="44"/>
        <v>160</v>
      </c>
      <c r="AH196" s="2">
        <f t="shared" si="40"/>
        <v>298.9939132176985</v>
      </c>
      <c r="AI196" s="2">
        <f t="shared" si="41"/>
        <v>298.9939132176985</v>
      </c>
      <c r="AJ196" s="2">
        <f t="shared" si="42"/>
        <v>0</v>
      </c>
      <c r="AK196" s="2">
        <f t="shared" si="43"/>
        <v>0</v>
      </c>
    </row>
    <row r="197" spans="2:37" ht="11.25">
      <c r="B197" s="2">
        <f t="shared" si="39"/>
        <v>2.8099800957108703</v>
      </c>
      <c r="C197" s="1">
        <f t="shared" si="44"/>
        <v>161</v>
      </c>
      <c r="AH197" s="2">
        <f t="shared" si="40"/>
        <v>304.4865688026282</v>
      </c>
      <c r="AI197" s="2">
        <f t="shared" si="41"/>
        <v>304.4865688026282</v>
      </c>
      <c r="AJ197" s="2">
        <f t="shared" si="42"/>
        <v>0</v>
      </c>
      <c r="AK197" s="2">
        <f t="shared" si="43"/>
        <v>0</v>
      </c>
    </row>
    <row r="198" spans="2:37" ht="11.25">
      <c r="B198" s="2">
        <f t="shared" si="39"/>
        <v>2.827433388230814</v>
      </c>
      <c r="C198" s="1">
        <f t="shared" si="44"/>
        <v>162</v>
      </c>
      <c r="AH198" s="2">
        <f t="shared" si="40"/>
        <v>309.995290124177</v>
      </c>
      <c r="AI198" s="2">
        <f t="shared" si="41"/>
        <v>309.995290124177</v>
      </c>
      <c r="AJ198" s="2">
        <f t="shared" si="42"/>
        <v>0</v>
      </c>
      <c r="AK198" s="2">
        <f t="shared" si="43"/>
        <v>0</v>
      </c>
    </row>
    <row r="199" spans="2:37" ht="11.25">
      <c r="B199" s="2">
        <f t="shared" si="39"/>
        <v>2.844886680750757</v>
      </c>
      <c r="C199" s="1">
        <f t="shared" si="44"/>
        <v>163</v>
      </c>
      <c r="AH199" s="2">
        <f t="shared" si="40"/>
        <v>315.5192604360658</v>
      </c>
      <c r="AI199" s="2">
        <f t="shared" si="41"/>
        <v>315.5192604360658</v>
      </c>
      <c r="AJ199" s="2">
        <f t="shared" si="42"/>
        <v>0</v>
      </c>
      <c r="AK199" s="2">
        <f t="shared" si="43"/>
        <v>0</v>
      </c>
    </row>
    <row r="200" spans="2:37" ht="11.25">
      <c r="B200" s="2">
        <f t="shared" si="39"/>
        <v>2.8623399732707</v>
      </c>
      <c r="C200" s="1">
        <f t="shared" si="44"/>
        <v>164</v>
      </c>
      <c r="AH200" s="2">
        <f t="shared" si="40"/>
        <v>321.05765834702606</v>
      </c>
      <c r="AI200" s="2">
        <f t="shared" si="41"/>
        <v>321.05765834702606</v>
      </c>
      <c r="AJ200" s="2">
        <f t="shared" si="42"/>
        <v>0</v>
      </c>
      <c r="AK200" s="2">
        <f t="shared" si="43"/>
        <v>0</v>
      </c>
    </row>
    <row r="201" spans="2:37" ht="11.25">
      <c r="B201" s="2">
        <f t="shared" si="39"/>
        <v>2.8797932657906435</v>
      </c>
      <c r="C201" s="1">
        <f t="shared" si="44"/>
        <v>165</v>
      </c>
      <c r="AH201" s="2">
        <f t="shared" si="40"/>
        <v>326.6096580710024</v>
      </c>
      <c r="AI201" s="2">
        <f t="shared" si="41"/>
        <v>326.6096580710024</v>
      </c>
      <c r="AJ201" s="2">
        <f t="shared" si="42"/>
        <v>0</v>
      </c>
      <c r="AK201" s="2">
        <f t="shared" si="43"/>
        <v>0</v>
      </c>
    </row>
    <row r="202" spans="2:37" ht="11.25">
      <c r="B202" s="2">
        <f t="shared" si="39"/>
        <v>2.897246558310587</v>
      </c>
      <c r="C202" s="1">
        <f t="shared" si="44"/>
        <v>166</v>
      </c>
      <c r="AH202" s="2">
        <f t="shared" si="40"/>
        <v>332.17442967869556</v>
      </c>
      <c r="AI202" s="2">
        <f t="shared" si="41"/>
        <v>332.17442967869556</v>
      </c>
      <c r="AJ202" s="2">
        <f t="shared" si="42"/>
        <v>0</v>
      </c>
      <c r="AK202" s="2">
        <f t="shared" si="43"/>
        <v>0</v>
      </c>
    </row>
    <row r="203" spans="2:37" ht="11.25">
      <c r="B203" s="2">
        <f t="shared" si="39"/>
        <v>2.9146998508305306</v>
      </c>
      <c r="C203" s="1">
        <f t="shared" si="44"/>
        <v>167</v>
      </c>
      <c r="AH203" s="2">
        <f t="shared" si="40"/>
        <v>337.75113935036643</v>
      </c>
      <c r="AI203" s="2">
        <f t="shared" si="41"/>
        <v>337.75113935036643</v>
      </c>
      <c r="AJ203" s="2">
        <f t="shared" si="42"/>
        <v>0</v>
      </c>
      <c r="AK203" s="2">
        <f t="shared" si="43"/>
        <v>0</v>
      </c>
    </row>
    <row r="204" spans="2:37" ht="11.25">
      <c r="B204" s="2">
        <f t="shared" si="39"/>
        <v>2.9321531433504737</v>
      </c>
      <c r="C204" s="1">
        <f t="shared" si="44"/>
        <v>168</v>
      </c>
      <c r="AH204" s="2">
        <f t="shared" si="40"/>
        <v>343.3389496298264</v>
      </c>
      <c r="AI204" s="2">
        <f t="shared" si="41"/>
        <v>343.3389496298264</v>
      </c>
      <c r="AJ204" s="2">
        <f t="shared" si="42"/>
        <v>0</v>
      </c>
      <c r="AK204" s="2">
        <f t="shared" si="43"/>
        <v>0</v>
      </c>
    </row>
    <row r="205" spans="2:37" ht="11.25">
      <c r="B205" s="2">
        <f t="shared" si="39"/>
        <v>2.949606435870417</v>
      </c>
      <c r="C205" s="1">
        <f t="shared" si="44"/>
        <v>169</v>
      </c>
      <c r="AH205" s="2">
        <f t="shared" si="40"/>
        <v>348.93701967953393</v>
      </c>
      <c r="AI205" s="2">
        <f t="shared" si="41"/>
        <v>348.93701967953393</v>
      </c>
      <c r="AJ205" s="2">
        <f t="shared" si="42"/>
        <v>0</v>
      </c>
      <c r="AK205" s="2">
        <f t="shared" si="43"/>
        <v>0</v>
      </c>
    </row>
    <row r="206" spans="2:37" ht="11.25">
      <c r="B206" s="2">
        <f t="shared" si="39"/>
        <v>2.9670597283903604</v>
      </c>
      <c r="C206" s="1">
        <f t="shared" si="44"/>
        <v>170</v>
      </c>
      <c r="AH206" s="2">
        <f t="shared" si="40"/>
        <v>354.54450553672234</v>
      </c>
      <c r="AI206" s="2">
        <f t="shared" si="41"/>
        <v>354.54450553672234</v>
      </c>
      <c r="AJ206" s="2">
        <f t="shared" si="42"/>
        <v>0</v>
      </c>
      <c r="AK206" s="2">
        <f t="shared" si="43"/>
        <v>0</v>
      </c>
    </row>
    <row r="207" spans="2:37" ht="11.25">
      <c r="B207" s="2">
        <f t="shared" si="39"/>
        <v>2.9845130209103035</v>
      </c>
      <c r="C207" s="1">
        <f t="shared" si="44"/>
        <v>171</v>
      </c>
      <c r="AH207" s="2">
        <f t="shared" si="40"/>
        <v>360.1605603704784</v>
      </c>
      <c r="AI207" s="2">
        <f t="shared" si="41"/>
        <v>360.1605603704784</v>
      </c>
      <c r="AJ207" s="2">
        <f t="shared" si="42"/>
        <v>0</v>
      </c>
      <c r="AK207" s="2">
        <f t="shared" si="43"/>
        <v>0</v>
      </c>
    </row>
    <row r="208" spans="2:37" ht="11.25">
      <c r="B208" s="2">
        <f t="shared" si="39"/>
        <v>3.0019663134302466</v>
      </c>
      <c r="C208" s="1">
        <f t="shared" si="44"/>
        <v>172</v>
      </c>
      <c r="AH208" s="2">
        <f t="shared" si="40"/>
        <v>365.78433473969596</v>
      </c>
      <c r="AI208" s="2">
        <f t="shared" si="41"/>
        <v>365.78433473969596</v>
      </c>
      <c r="AJ208" s="2">
        <f t="shared" si="42"/>
        <v>0</v>
      </c>
      <c r="AK208" s="2">
        <f t="shared" si="43"/>
        <v>0</v>
      </c>
    </row>
    <row r="209" spans="2:37" ht="11.25">
      <c r="B209" s="2">
        <f t="shared" si="39"/>
        <v>3.01941960595019</v>
      </c>
      <c r="C209" s="1">
        <f t="shared" si="44"/>
        <v>173</v>
      </c>
      <c r="AH209" s="2">
        <f t="shared" si="40"/>
        <v>371.41497685182355</v>
      </c>
      <c r="AI209" s="2">
        <f t="shared" si="41"/>
        <v>371.41497685182355</v>
      </c>
      <c r="AJ209" s="2">
        <f t="shared" si="42"/>
        <v>0</v>
      </c>
      <c r="AK209" s="2">
        <f t="shared" si="43"/>
        <v>0</v>
      </c>
    </row>
    <row r="210" spans="2:37" ht="11.25">
      <c r="B210" s="2">
        <f t="shared" si="39"/>
        <v>3.036872898470133</v>
      </c>
      <c r="C210" s="1">
        <f t="shared" si="44"/>
        <v>174</v>
      </c>
      <c r="AH210" s="2">
        <f t="shared" si="40"/>
        <v>377.0516328223283</v>
      </c>
      <c r="AI210" s="2">
        <f t="shared" si="41"/>
        <v>377.0516328223283</v>
      </c>
      <c r="AJ210" s="2">
        <f t="shared" si="42"/>
        <v>0</v>
      </c>
      <c r="AK210" s="2">
        <f t="shared" si="43"/>
        <v>0</v>
      </c>
    </row>
    <row r="211" spans="2:37" ht="11.25">
      <c r="B211" s="2">
        <f t="shared" si="39"/>
        <v>3.0543261909900763</v>
      </c>
      <c r="C211" s="1">
        <f t="shared" si="44"/>
        <v>175</v>
      </c>
      <c r="AH211" s="2">
        <f t="shared" si="40"/>
        <v>382.6934469347983</v>
      </c>
      <c r="AI211" s="2">
        <f t="shared" si="41"/>
        <v>382.6934469347983</v>
      </c>
      <c r="AJ211" s="2">
        <f t="shared" si="42"/>
        <v>0</v>
      </c>
      <c r="AK211" s="2">
        <f t="shared" si="43"/>
        <v>0</v>
      </c>
    </row>
    <row r="212" spans="2:37" ht="11.25">
      <c r="B212" s="2">
        <f t="shared" si="39"/>
        <v>3.07177948351002</v>
      </c>
      <c r="C212" s="1">
        <f t="shared" si="44"/>
        <v>176</v>
      </c>
      <c r="AH212" s="2">
        <f t="shared" si="40"/>
        <v>388.33956190160154</v>
      </c>
      <c r="AI212" s="2">
        <f t="shared" si="41"/>
        <v>388.33956190160154</v>
      </c>
      <c r="AJ212" s="2">
        <f t="shared" si="42"/>
        <v>0</v>
      </c>
      <c r="AK212" s="2">
        <f t="shared" si="43"/>
        <v>0</v>
      </c>
    </row>
    <row r="213" spans="2:37" ht="11.25">
      <c r="B213" s="2">
        <f t="shared" si="39"/>
        <v>3.0892327760299634</v>
      </c>
      <c r="C213" s="1">
        <f t="shared" si="44"/>
        <v>177</v>
      </c>
      <c r="AH213" s="2">
        <f t="shared" si="40"/>
        <v>393.98911912502376</v>
      </c>
      <c r="AI213" s="2">
        <f t="shared" si="41"/>
        <v>393.98911912502376</v>
      </c>
      <c r="AJ213" s="2">
        <f t="shared" si="42"/>
        <v>0</v>
      </c>
      <c r="AK213" s="2">
        <f t="shared" si="43"/>
        <v>0</v>
      </c>
    </row>
    <row r="214" spans="2:37" ht="11.25">
      <c r="B214" s="2">
        <f t="shared" si="39"/>
        <v>3.106686068549907</v>
      </c>
      <c r="C214" s="1">
        <f t="shared" si="44"/>
        <v>178</v>
      </c>
      <c r="AH214" s="2">
        <f t="shared" si="40"/>
        <v>399.6412589588065</v>
      </c>
      <c r="AI214" s="2">
        <f t="shared" si="41"/>
        <v>399.6412589588065</v>
      </c>
      <c r="AJ214" s="2">
        <f t="shared" si="42"/>
        <v>0</v>
      </c>
      <c r="AK214" s="2">
        <f t="shared" si="43"/>
        <v>0</v>
      </c>
    </row>
    <row r="215" spans="2:37" ht="11.25">
      <c r="B215" s="2">
        <f t="shared" si="39"/>
        <v>3.12413936106985</v>
      </c>
      <c r="C215" s="1">
        <f t="shared" si="44"/>
        <v>179</v>
      </c>
      <c r="AH215" s="2">
        <f t="shared" si="40"/>
        <v>405.2951209700025</v>
      </c>
      <c r="AI215" s="2">
        <f t="shared" si="41"/>
        <v>405.2951209700025</v>
      </c>
      <c r="AJ215" s="2">
        <f t="shared" si="42"/>
        <v>0</v>
      </c>
      <c r="AK215" s="2">
        <f t="shared" si="43"/>
        <v>0</v>
      </c>
    </row>
    <row r="216" spans="2:37" ht="11.25">
      <c r="B216" s="2">
        <f t="shared" si="39"/>
        <v>3.141592653589793</v>
      </c>
      <c r="C216" s="1">
        <f t="shared" si="44"/>
        <v>180</v>
      </c>
      <c r="AH216" s="2">
        <f t="shared" si="40"/>
        <v>410.9498442010731</v>
      </c>
      <c r="AI216" s="2">
        <f t="shared" si="41"/>
        <v>410.9498442010731</v>
      </c>
      <c r="AJ216" s="2">
        <f t="shared" si="42"/>
        <v>0</v>
      </c>
      <c r="AK216" s="2">
        <f t="shared" si="43"/>
        <v>0</v>
      </c>
    </row>
    <row r="217" spans="3:37" ht="11.25">
      <c r="C217" s="1">
        <v>180</v>
      </c>
      <c r="AH217" s="2">
        <v>9999999</v>
      </c>
      <c r="AI217" s="2">
        <f>IF(AH217&lt;0,0,AH217)</f>
        <v>9999999</v>
      </c>
      <c r="AJ217" s="2">
        <f t="shared" si="42"/>
        <v>0</v>
      </c>
      <c r="AK217" s="2">
        <f t="shared" si="43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U9018792</dc:creator>
  <cp:keywords/>
  <dc:description/>
  <cp:lastModifiedBy>U9018792</cp:lastModifiedBy>
  <dcterms:created xsi:type="dcterms:W3CDTF">2003-06-06T06:27:31Z</dcterms:created>
  <dcterms:modified xsi:type="dcterms:W3CDTF">2003-09-03T06:42:13Z</dcterms:modified>
  <cp:category/>
  <cp:version/>
  <cp:contentType/>
  <cp:contentStatus/>
</cp:coreProperties>
</file>